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3095" windowHeight="10740" activeTab="0"/>
  </bookViews>
  <sheets>
    <sheet name="KRYCÍ LIST" sheetId="1" r:id="rId1"/>
    <sheet name="REKAPITULACE" sheetId="2" r:id="rId2"/>
    <sheet name="DEMONTÁŽ" sheetId="3" r:id="rId3"/>
    <sheet name="KOTELNA" sheetId="4" r:id="rId4"/>
    <sheet name="NÁTĚRY" sheetId="5" r:id="rId5"/>
    <sheet name="IZOLACE" sheetId="6" r:id="rId6"/>
  </sheets>
  <externalReferences>
    <externalReference r:id="rId9"/>
  </externalReferences>
  <definedNames>
    <definedName name="HSV">'[1]Rekapitulace'!$E$10</definedName>
    <definedName name="HZS">'[1]Rekapitulace'!$I$10</definedName>
    <definedName name="_xlnm.Print_Titles" localSheetId="2">'DEMONTÁŽ'!$6:$7</definedName>
    <definedName name="_xlnm.Print_Titles" localSheetId="5">'IZOLACE'!$6:$7</definedName>
    <definedName name="_xlnm.Print_Titles" localSheetId="3">'KOTELNA'!$6:$7</definedName>
    <definedName name="_xlnm.Print_Titles" localSheetId="4">'NÁTĚRY'!$6:$7</definedName>
    <definedName name="_xlnm.Print_Area" localSheetId="2">'DEMONTÁŽ'!$A$1:$H$48</definedName>
    <definedName name="_xlnm.Print_Area" localSheetId="5">'IZOLACE'!$A$1:$H$37</definedName>
    <definedName name="_xlnm.Print_Area" localSheetId="3">'KOTELNA'!$A$1:$L$196</definedName>
    <definedName name="_xlnm.Print_Area" localSheetId="0">'KRYCÍ LIST'!$A$1:$I$32</definedName>
    <definedName name="_xlnm.Print_Area" localSheetId="4">'NÁTĚRY'!$A$1:$H$17</definedName>
    <definedName name="_xlnm.Print_Area" localSheetId="1">'REKAPITULACE'!$A$1:$K$21</definedName>
  </definedNames>
  <calcPr fullCalcOnLoad="1"/>
</workbook>
</file>

<file path=xl/sharedStrings.xml><?xml version="1.0" encoding="utf-8"?>
<sst xmlns="http://schemas.openxmlformats.org/spreadsheetml/2006/main" count="537" uniqueCount="304">
  <si>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</si>
  <si>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</si>
  <si>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</si>
  <si>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</si>
  <si>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</si>
  <si>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</si>
  <si>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</si>
  <si>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</si>
  <si>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Objednatel :</t>
  </si>
  <si>
    <t>Dodávka celkem</t>
  </si>
  <si>
    <t>Montáž celkem</t>
  </si>
  <si>
    <t>HSV celkem</t>
  </si>
  <si>
    <t>PSV celkem</t>
  </si>
  <si>
    <t>ZRN celkem</t>
  </si>
  <si>
    <t>HZS</t>
  </si>
  <si>
    <t>VRN celkem</t>
  </si>
  <si>
    <t>Jméno :</t>
  </si>
  <si>
    <t>Datum :</t>
  </si>
  <si>
    <t>Základ pro DPH</t>
  </si>
  <si>
    <t>%  činí :</t>
  </si>
  <si>
    <t>DPH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</si>
  <si>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</si>
  <si>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</si>
  <si>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</si>
  <si>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</si>
  <si>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</si>
  <si>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</si>
  <si>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</si>
  <si>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</si>
  <si>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</si>
  <si>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</si>
  <si>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</si>
  <si>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</si>
  <si>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Přesun stavebních kapacit</t>
  </si>
  <si>
    <t>Mimostaveništní doprava</t>
  </si>
  <si>
    <t>Zařízení staveniště</t>
  </si>
  <si>
    <t>CELKEM VRN</t>
  </si>
  <si>
    <t>ks</t>
  </si>
  <si>
    <t>č.pol.</t>
  </si>
  <si>
    <t>název</t>
  </si>
  <si>
    <t>bm</t>
  </si>
  <si>
    <t>m2</t>
  </si>
  <si>
    <t>kg</t>
  </si>
  <si>
    <t>Kč/jed</t>
  </si>
  <si>
    <t>Kč(bez DPH)</t>
  </si>
  <si>
    <t>Číslo položky</t>
  </si>
  <si>
    <t>Název položky</t>
  </si>
  <si>
    <t>t</t>
  </si>
  <si>
    <t>Kč bez DPH</t>
  </si>
  <si>
    <t>Likvidace odpadu</t>
  </si>
  <si>
    <t>kpt</t>
  </si>
  <si>
    <t>DODÁVKA</t>
  </si>
  <si>
    <t>CELKEM ČSN - PROVIZORNÍ POTRUBÍ TV + CIRKULACE</t>
  </si>
  <si>
    <t>rozvod potrubí</t>
  </si>
  <si>
    <t>CELKEM ČSN - DOPLŇOVÁNÍ VODY DO ÚT</t>
  </si>
  <si>
    <t>CELKEM ČSN - PŘEDEHŘEV TV</t>
  </si>
  <si>
    <t>Kulový kohout DN 20 (3/4"), PN16</t>
  </si>
  <si>
    <t>MONTÁŽ</t>
  </si>
  <si>
    <t>CELKEM</t>
  </si>
  <si>
    <t>Příplatek za odvoz hmot (do 40km)</t>
  </si>
  <si>
    <t>Redukce varná DN150/125</t>
  </si>
  <si>
    <t>DN 125, Ø 133,0x4,5</t>
  </si>
  <si>
    <t>DN 100, Ø 108,0x4,0</t>
  </si>
  <si>
    <t>Redukce varná DN125/100</t>
  </si>
  <si>
    <t>Koleno varné 90° R=1,5D DN125 (133,0x4,5)</t>
  </si>
  <si>
    <t>Koleno varné 90° R=1,5D DN100 (108,0x4,0)</t>
  </si>
  <si>
    <t>m3</t>
  </si>
  <si>
    <t>DN25, Ø 33,7x3,25</t>
  </si>
  <si>
    <t>DODÁVKA + MONTÁŽ</t>
  </si>
  <si>
    <t>ZÁKLADNÍ ROZPOČTOVÉ NÁKADY</t>
  </si>
  <si>
    <t>VEDLEJŠÍ A OSTATNÍ ROZPOČTOVÉ NÁKLADY</t>
  </si>
  <si>
    <t>Ing. Jan Hušák</t>
  </si>
  <si>
    <t>Město Mladá Vožice, Žižkovo náměstí 80, 391 43 MLADÁ VOŽICE</t>
  </si>
  <si>
    <t>Místo stavby :</t>
  </si>
  <si>
    <t>Morávkovo náměstí 24, 391 43 MLADÁ VOŽICE</t>
  </si>
  <si>
    <t>ROZPOČTOVÉ NÁKLADY v Kč</t>
  </si>
  <si>
    <t>VÝMĚNA ZDROJE TEPLA V OBJEKTU
 ZŠ a MŠ MLADÁ VOŽICE</t>
  </si>
  <si>
    <t>Ostatní</t>
  </si>
  <si>
    <t>ZRN+VRN</t>
  </si>
  <si>
    <t>CENA ZA OBJEKT CELKEM vč. DPH</t>
  </si>
  <si>
    <t>Objednatel</t>
  </si>
  <si>
    <t>Zhotovitel</t>
  </si>
  <si>
    <t>Razítko, podpis:</t>
  </si>
  <si>
    <t>-</t>
  </si>
  <si>
    <t>1</t>
  </si>
  <si>
    <t>2</t>
  </si>
  <si>
    <t>3</t>
  </si>
  <si>
    <t>4</t>
  </si>
  <si>
    <t>HZS celkem</t>
  </si>
  <si>
    <t>Oprava a zakončení stávajícího oplechování v místech montáže nového potrubí</t>
  </si>
  <si>
    <t>MJ</t>
  </si>
  <si>
    <t>množství</t>
  </si>
  <si>
    <t>Kč/MJ</t>
  </si>
  <si>
    <t>č. pol.</t>
  </si>
  <si>
    <t>Kč (bez DPH)</t>
  </si>
  <si>
    <t>VÝMĚNA ZDROJE TEPLA - UT</t>
  </si>
  <si>
    <t xml:space="preserve"> </t>
  </si>
  <si>
    <t>Příplatek za skládku nebezpečného odpadu</t>
  </si>
  <si>
    <t>Demontáže stávajícího ocelového potrubí a armatur</t>
  </si>
  <si>
    <t>Demontáže stávajících kotlů a zařízení</t>
  </si>
  <si>
    <t>Přesun hmot</t>
  </si>
  <si>
    <t>Demontáž ocelových kontrukcí, konzol, apod.</t>
  </si>
  <si>
    <t>Nátěr ocelových doplňkových konstrukcí - email, vrchní dvojnásobný syntetický nátěr</t>
  </si>
  <si>
    <t>Nátěr ocelových doplňkových konstrukcí - základní dvojnásobný syntetický nátěr</t>
  </si>
  <si>
    <t>Nátěry potrubí pod izolací, dimenze do DN 50, základní dvojnásobný syntetický nátěr</t>
  </si>
  <si>
    <t>Nátěry potrubí pod izolací, dimenze do DN 100,  základní dvojnásobný syntetický nátěr</t>
  </si>
  <si>
    <t>Nátěry potrubí pod izolací, dimenze do DN 125,  základní dvojnásobný syntetický nátěr</t>
  </si>
  <si>
    <t>ZDROJ TEPLA</t>
  </si>
  <si>
    <t>ODVOD SPALIN</t>
  </si>
  <si>
    <t>ocelové doplňkové konstrukce</t>
  </si>
  <si>
    <t>Závitové tyče, matice, podložky, instalační materiál</t>
  </si>
  <si>
    <t xml:space="preserve">Kondenzační kotel stacionární, jmenovitý výkon 326.7 (80/60°C), 350.3kW (50/30°C), min. výkon 64.8kW
výměník ze slitiny AlSi10Mg, třída NOx = 6 </t>
  </si>
  <si>
    <t>Elektronická deska pro kontrolu těsnosti a manostatu tlaku vody</t>
  </si>
  <si>
    <t>Izolace tepelná návleková z minerální vlny - potrubní pouzdra s Al fólií, λ=0,035 W/(m.K)</t>
  </si>
  <si>
    <t>Kotlový okruh</t>
  </si>
  <si>
    <t>HVDT</t>
  </si>
  <si>
    <t>Hydraulický vyrovnávač dynamických tlaků, max. průtok 50m3/h, přírubový
vč. protipřírub PN6, nátěru, automatického odvzdušˇmnovače, vypouštěcího uzávěru a stojanu</t>
  </si>
  <si>
    <t>Stacionární plynový kondenzační kotel 350kW (50/30°C)</t>
  </si>
  <si>
    <t>před realizací nutno upřesnit dle konkrétního zvoleného systému a konečného návrhu</t>
  </si>
  <si>
    <t>R/S okruh</t>
  </si>
  <si>
    <t>Odkalovač s magnetem DN125</t>
  </si>
  <si>
    <t>Originální snímatelná PUR tepelná izolace s ALU kašírovaným povrchem</t>
  </si>
  <si>
    <t>Originální tepelná izolace pro odkalovač s přírubovým připojením, D125 / 168.3</t>
  </si>
  <si>
    <t>Orientační štítky na izolaci potrubí</t>
  </si>
  <si>
    <t>ROZDĚLOVAČ, SBĚRAČ - zaizolování výrobku</t>
  </si>
  <si>
    <t>Ø133mm, tl. 100mm</t>
  </si>
  <si>
    <t>Ø89mm, tl. 80mm</t>
  </si>
  <si>
    <t>Ø108mm, tl. 100mm</t>
  </si>
  <si>
    <t>Ø28mm, tl. 25mm</t>
  </si>
  <si>
    <t>Ø219mm, tl. 100mm</t>
  </si>
  <si>
    <t>Ø48mm, tl. 30mm</t>
  </si>
  <si>
    <t>Ø35mm, tl. 25mm</t>
  </si>
  <si>
    <t>Ø76mm, tl. 40mm</t>
  </si>
  <si>
    <t>Ø60mm, tl. 30mm</t>
  </si>
  <si>
    <t>DEMONTÁŽE - ÚT</t>
  </si>
  <si>
    <t>CELKEM DEMONTÁŽE - ÚT</t>
  </si>
  <si>
    <t>CELKEM KOTELNA - strojní část ÚT</t>
  </si>
  <si>
    <t>KOTELNA - strojní část ÚT</t>
  </si>
  <si>
    <t>TEPELNÉ IZOLACE - ÚT</t>
  </si>
  <si>
    <t>NÁTĚRY - ÚT</t>
  </si>
  <si>
    <t>CELKEM NÁTĚRY - ÚT</t>
  </si>
  <si>
    <t>CELKEM TEPELNÉ IZOLACE - ÚT</t>
  </si>
  <si>
    <t>Izolace stávajícího plynového kotle, vč. oplechování</t>
  </si>
  <si>
    <t>Tepelné izolace</t>
  </si>
  <si>
    <t>Izolace otevřené expanzní nádoby</t>
  </si>
  <si>
    <t>R200
S200</t>
  </si>
  <si>
    <t>Kotlové čerpadlo Grundfos UMC 80-60, vč. odpojení od EI, MaR</t>
  </si>
  <si>
    <t>Armatury závitové do G 1"</t>
  </si>
  <si>
    <t>Armatury přírubové do DN50</t>
  </si>
  <si>
    <t>Armatury závitové do G 2"</t>
  </si>
  <si>
    <t>Armatury přírubové do DN200</t>
  </si>
  <si>
    <t>Armatury přírubové do DN100</t>
  </si>
  <si>
    <t>Potrubí DN 100</t>
  </si>
  <si>
    <t>Potrubí DN 80</t>
  </si>
  <si>
    <t>Potrubí DN 65</t>
  </si>
  <si>
    <t>Potrubí DN 50</t>
  </si>
  <si>
    <t>Potrubí DN 25</t>
  </si>
  <si>
    <t>Potrubí DN 40</t>
  </si>
  <si>
    <t>Potrubí DN 32</t>
  </si>
  <si>
    <t>Potrubí DN 20</t>
  </si>
  <si>
    <t>Potrubí DN 15</t>
  </si>
  <si>
    <t>Potrubí DN 150</t>
  </si>
  <si>
    <t>Otevřená expanzní nádoba na půdě, 1.000l (vč. vypuštění, odpojení, rozřezání)</t>
  </si>
  <si>
    <t>Čerpadlo oběhové,  vč. odpojení od EI, MaR</t>
  </si>
  <si>
    <t>Čerpadlo oběhové WILO (dočasná demontáž, uložení pro další použití),  vč. odpojení od EI, MaR</t>
  </si>
  <si>
    <t>3-cestný směšovací ventil se servopohonem, vč. odpojení od EI, MaR</t>
  </si>
  <si>
    <t>Izolace demontovaných potrubí a rozdělovače/sběrače, s oplechováním</t>
  </si>
  <si>
    <t>Rozdělovač (sběrač) topných okruhů, DN200, L=2.5m</t>
  </si>
  <si>
    <t>Expanzní potrubí z kotelny na půdu (1xDN65, 1xDN50, 1xDN40)</t>
  </si>
  <si>
    <t>Rozložení kotle na části vhodné pro transport do kotleny (ve spolupráci se servisním technikem)</t>
  </si>
  <si>
    <t>Složení kotle zpět do výchozího stavu na místě v kotelně (ve spolupráci se servisním technikem)</t>
  </si>
  <si>
    <t>Uvedení kotle do provozu servisním technikem, administrativa, zaškolení obsluhy</t>
  </si>
  <si>
    <t>Ventil kontroly těsnosti pro každý kotel</t>
  </si>
  <si>
    <t>Manostat tlaku vody pro každý kotel</t>
  </si>
  <si>
    <t>Manostat minimálního tlaku plynu</t>
  </si>
  <si>
    <t>Neutralizační zařízení pro kotelnu do 1300kW + 2x náplň 25kg</t>
  </si>
  <si>
    <t>Čidlo kaskády</t>
  </si>
  <si>
    <t>Kabel S-BUS (L=12m) pro kaskádu kotlů</t>
  </si>
  <si>
    <t>kouřovod K1</t>
  </si>
  <si>
    <t>komín K1</t>
  </si>
  <si>
    <t>Pateční koleno 85° EW/250</t>
  </si>
  <si>
    <t>Rovný díl 950mm EW/250</t>
  </si>
  <si>
    <t>Distanční objímka EW/250</t>
  </si>
  <si>
    <t>Těsnění Silikon  /250</t>
  </si>
  <si>
    <t>Spona EW/250</t>
  </si>
  <si>
    <t>kouřovod K2</t>
  </si>
  <si>
    <t>komín K2</t>
  </si>
  <si>
    <t>Stávající stacionární kotle De Dietrich CFE 415, vč. příslušenstí a kouřovodů DN300</t>
  </si>
  <si>
    <t>Výchozí revize spalinové cesty</t>
  </si>
  <si>
    <t>Měřící kus; černá; DN250</t>
  </si>
  <si>
    <t>Trubka s hrdlem; 2m; černá; DN250</t>
  </si>
  <si>
    <t>Trubka s hrdlem; 1m; černá; DN250</t>
  </si>
  <si>
    <t>Trubka s hrdlem; 0,5m; černá; DN250</t>
  </si>
  <si>
    <t>Revizní T-kus; černá; DN250</t>
  </si>
  <si>
    <t>Koleno 87°; černá; DN250</t>
  </si>
  <si>
    <t>Revizní koleno 87°; černá; DN250</t>
  </si>
  <si>
    <t>Objímka M12/16; DN250</t>
  </si>
  <si>
    <t>Silikonové mazivo 250g</t>
  </si>
  <si>
    <t>Rovný díl 200mm spouštěcí EW/250</t>
  </si>
  <si>
    <t>Rozeta a manžeta proti zatékání EW/250</t>
  </si>
  <si>
    <t>ModBUS RTU RS485, komunikační modul pro MaR</t>
  </si>
  <si>
    <t>Konzoly do podlahy pro potrubí kouřovodu - fixace bočního posunu svislé části potrubí vedeného od kotlů</t>
  </si>
  <si>
    <t>Realizace</t>
  </si>
  <si>
    <t>Realizační a výrobní projektová dokumentace</t>
  </si>
  <si>
    <t>Provozní řád kotelny</t>
  </si>
  <si>
    <t>Předávací dokumentace, administrativa</t>
  </si>
  <si>
    <t>Topná zkouška 48h, hydraulické vyregulování jednotlivých topných větví</t>
  </si>
  <si>
    <t>Napuštění vodou s parametry odpovídajícími požadavkům výrobce zdroje tepla (ve spolupráci s dodávkou ZTI)</t>
  </si>
  <si>
    <t>Tlaková zkouška rozvodu ÚT po instalaci nového zařízení</t>
  </si>
  <si>
    <t>Proplach a vyčištění celého otopného systému před instalací nového zařízení</t>
  </si>
  <si>
    <t>Vypouštění otopné soustavy</t>
  </si>
  <si>
    <t>K1
K2</t>
  </si>
  <si>
    <t>EN1,2</t>
  </si>
  <si>
    <t>Tlaková expanzní nádoba kotlového okruhu, objem 25l, PN6, přetlak 2.2bar, vč. konzole</t>
  </si>
  <si>
    <t>EA</t>
  </si>
  <si>
    <t>Kompaktní expanzní automat s řízeným kompresorem, objem 500l, připojení G1"</t>
  </si>
  <si>
    <t>OD</t>
  </si>
  <si>
    <t>Podtlakové odplyňovací zařízení s integrovaným doplňováním pro soustavy s expanzním automatem</t>
  </si>
  <si>
    <t>MO</t>
  </si>
  <si>
    <t>Odloučovač nečistot a kalu, provedení ocel s přírubovým připojením, 110°C, 10bar, DN125/PN16</t>
  </si>
  <si>
    <t>Magnetická vložka pro odlučovače nečistot</t>
  </si>
  <si>
    <t>Uvedení expanzního automatu do provozu - autorizovaný servis</t>
  </si>
  <si>
    <t>Uvedení odplyňovacího zařízení do provozu - autorizovaný servis</t>
  </si>
  <si>
    <t>EXPANZNÍ ZAŘÍZENÍ, ODPLYNĚNÍ, DOPOUŠTĚNÍ, ODKALENÍ</t>
  </si>
  <si>
    <t>Hlavní hydraulické prvky</t>
  </si>
  <si>
    <t>Specifické stěhování kotlů do kotelny po schodišti a spouštění na podlahu (ve spolupráci se stěhovací firmou)</t>
  </si>
  <si>
    <t>Specifická instalace komínové vložky do stávajících vyvložkovaných komínů
(pronájem plošiny 24m, pronájem lešení a stavba z půdního prostoru, apod.)</t>
  </si>
  <si>
    <t>Rozdělovač (sběrač) topných okruhů, DN200, L=2.5m
viz výrobní výkres (ověřit před výrobou dle stávajících rozměrů)</t>
  </si>
  <si>
    <t>OČ1
OČ2</t>
  </si>
  <si>
    <t>OČ3</t>
  </si>
  <si>
    <t>OČ4</t>
  </si>
  <si>
    <t>OČ5</t>
  </si>
  <si>
    <t>OČ6</t>
  </si>
  <si>
    <t>OČ7</t>
  </si>
  <si>
    <t>OČ8</t>
  </si>
  <si>
    <t>OČ9</t>
  </si>
  <si>
    <t>OČ10</t>
  </si>
  <si>
    <t xml:space="preserve">OBĚHOVÉ ČERPADLO - VYTÁPĚNÍ KOTELNY, Q=0.98m3/h; H=2.2m; Pmax=18W, 1x230V, Imax=0,18A   </t>
  </si>
  <si>
    <t>KOTLOVÉ OBĚHOVÉ ČERPADLO, Q=20.0m3/h; H=5.0m; PWM (0-10V) z kotle; Pmax=460W, 1x230V, Imax=2,11A</t>
  </si>
  <si>
    <t>Stávající oběhové čerpadlo WILO Stratos 32/1-12 - 2. STUPEŇ, znovu instalované</t>
  </si>
  <si>
    <t>Stávající oběhové čerpadlo WILO Stratos 30/1-12 - KUCHYNĚ, TĚLOCVIČNA, SPOJKA</t>
  </si>
  <si>
    <t xml:space="preserve">OBĚHOVÉ ČERPADLO - VZDUCHOTECHNIKA - KUCHYNĚ, Q=5.1m3/h; H=2.0m; Pmax=151W, 1x230V, Imax=1,22A  </t>
  </si>
  <si>
    <t xml:space="preserve">OBĚHOVÉ ČERPADLO - PŮDNÍ VESTAVBA, Q=0.8m3/h; H=2,0m; Pmax=18W, 1x230V, Imax=0,18A  </t>
  </si>
  <si>
    <t>EV4</t>
  </si>
  <si>
    <t>EV5</t>
  </si>
  <si>
    <t>EV7</t>
  </si>
  <si>
    <t>EV8</t>
  </si>
  <si>
    <t>EV9</t>
  </si>
  <si>
    <t>EV10</t>
  </si>
  <si>
    <t>Stávající oběhové čerpadlo WILO Stratos 30/1-12 - NOVÁ BUDOVA, znovu instalované</t>
  </si>
  <si>
    <t>Stávající oběhové čerpadlo WILO Stratos 30/1-12 - 1. STUPEŇ, znovu instalované</t>
  </si>
  <si>
    <t>Stávající oběhové čerpadlo WILO Stratos 30/1-6 - PŘÍSTAVBA 1. STUPEŇ, znovu instalované</t>
  </si>
  <si>
    <t>Konzole na potrubí</t>
  </si>
  <si>
    <t>Jímky pro čidla (dle požadavků MaR)</t>
  </si>
  <si>
    <t>Objímky dvoušroubkové s gumou (DN15 - DN125) závitová tyč, kombišrouby, matice, hmoždiny)</t>
  </si>
  <si>
    <t>Pojistný ventil závitový, 1.1/4" x 1.1/2", otevírací přetlak 3.0bar, Kv 0.693</t>
  </si>
  <si>
    <t>Kulový kohout DN 25 (1"), PN16 - expanzní automat</t>
  </si>
  <si>
    <t>Kulový kohout DN 20 s vypouštěním (3/4"), PN16 - kotlové expanzní nádoby</t>
  </si>
  <si>
    <t>Redukce varná DN100/80</t>
  </si>
  <si>
    <t>DN80, Ø 89,0x3,6</t>
  </si>
  <si>
    <t>Manometr 0÷400kPa + ventil tlakoměrový zkušební + přechod 1/2" + návarek 1/2" (vnitřní závit)</t>
  </si>
  <si>
    <t>Teploměr 0÷120°C, vč. jímky + návarek 1/2" (vnitřní závit)</t>
  </si>
  <si>
    <t>Kulový kohout vypouštěcí DN 15 (1/2"), PN16, vč. návarku 1/2"</t>
  </si>
  <si>
    <t>Klapka uzavírací mezipřírubová, DN 125, PN16, EPDM + přírubový spoj (šrouby, matice)</t>
  </si>
  <si>
    <t>Klapka uzavírací mezipřírubová, DN 100, PN16, EPDM + přírubový spoj (šrouby, matice)</t>
  </si>
  <si>
    <t>Klapka uzavírací mezipřírubová, DN 80, PN16, EPDM + přírubový spoj (šrouby, matice)</t>
  </si>
  <si>
    <t>Klapka uzavírací mezipřírubová, DN 65, PN16, EPDM + přírubový spoj (šrouby, matice)</t>
  </si>
  <si>
    <t>Kulový kohout DN 32 (5/4"), PN16 - napojení na nový rozvod půdní vestavby</t>
  </si>
  <si>
    <t>Klapka uzavírací mezipřírubová, DN 25, PN16, EPDM + přírubový spoj (šrouby, matice)</t>
  </si>
  <si>
    <t>Klapka uzavírací mezipřírubová, DN 50, PN16, EPDM + přírubový spoj (šrouby, matice)</t>
  </si>
  <si>
    <t>Filtr přírubový DN80, PN16 + příruby krkové, 2x přírubový spoj (těsnění, šrouby, matice)</t>
  </si>
  <si>
    <t>Filtr přírubový DN65, PN16 + příruby krkové, 2x přírubový spoj (těsnění, šrouby, matice)</t>
  </si>
  <si>
    <t>Filtr přírubový DN50, PN16 + příruby krkové, 2x přírubový spoj (těsnění, šrouby, matice)</t>
  </si>
  <si>
    <t>Filtr závitový DN32, PN16 + 2x varné závity, redukce, závitové fitinky, apod.</t>
  </si>
  <si>
    <t>Filtr závitový DN25, PN16 + 2x varné závity, redukce, závitové fitinky, apod.</t>
  </si>
  <si>
    <t>Zpětný ventil závitový DN25, PN16 + 2x varné závity, redukce, závitové fitinky, apod.</t>
  </si>
  <si>
    <t>Zpětný ventil závitový DN32, PN16 + 2x varné závity, redukce, závitové fitinky, apod.</t>
  </si>
  <si>
    <t>Zpětná klapka, mezipřírubová, DN50 + příruby krkové, 2x přírubový spoj (těsnění, šrouby, matice)</t>
  </si>
  <si>
    <t>Zpětná klapka, mezipřírubová, DN65 + příruby krkové, 2x přírubový spoj (těsnění, šrouby, matice)</t>
  </si>
  <si>
    <t>Zpětná klapka, mezipřírubová, DN80 + příruby krkové, 2x přírubový spoj (těsnění, šrouby, matice)</t>
  </si>
  <si>
    <t>Odvzdušňovací nádoba DN50 (ON 50 svařovaná, potrubí DN15)</t>
  </si>
  <si>
    <t>Zaslepení potrubí po otevřené expanzní nádobě na půdě, instalace odvzdušňovacích nádobek
a automatických odvzdušňovacích ventilů v nejvyšším bodě soustavy, vč. zaizolování na půdě</t>
  </si>
  <si>
    <t>Automatický odvzdušňovací ventil DN15, se zpětnou klapkou, vč. návarku 1/2"</t>
  </si>
  <si>
    <t>T-kus varný, DN100, Ø 108,0x4,0</t>
  </si>
  <si>
    <t>Ocelové trubky bezešvé, závitové - vč. instalace a kolen</t>
  </si>
  <si>
    <t>Koleno varné 90° R=1,5D DN80 (89,0x3,6)</t>
  </si>
  <si>
    <t>Příruba krková DN125/PN16</t>
  </si>
  <si>
    <t>3-cestný směšovací ventil - NOVÁ BUDOVA, kvs= 16m3/h, DN32, PN16, závitový, servopohon 24V</t>
  </si>
  <si>
    <t xml:space="preserve">3-cestný směšovací ventil - KUCHYNĚ, TĚLOCVIČNA, SPOJKA, kvs= 16m3/h, DN32, PN16, závitový, servopohon 24V </t>
  </si>
  <si>
    <t>3-cestný směšovací ventil - 1. STUPEŇ, kvs= 16m3/h, DN32, PN16, závitový, servopohon 24V</t>
  </si>
  <si>
    <t>3-cestný směšovací ventil - PŘÍSTAVBA 1. STUPEŇ, kvs= 10m3/h, DN25, PN16, závitový, servopohon 24V</t>
  </si>
  <si>
    <t>3-cestný směšovací ventil - PŮDNÍ VESTAVBA, kvs= 4.0m3/h, DN20, PN16, závitový, servopohon 24V</t>
  </si>
  <si>
    <t>3-cestný směšovací ventil - 2. STUPEŇ, kvs= 25m3/h, DN32, PN16, závitový, servopohon 24V</t>
  </si>
  <si>
    <t>Přírubové spoje, šroubení, redukce - instalace oběhových čerpadel</t>
  </si>
  <si>
    <t>Šroubení, redukce - instalace 3-cestných směšovacích ventilů</t>
  </si>
  <si>
    <t>Šroubení přímé, mosazné DN25</t>
  </si>
  <si>
    <t>Šroubení přímé, mosazné DN20</t>
  </si>
  <si>
    <t>DN65, Ø 76,0x3,2</t>
  </si>
  <si>
    <t>DN50, Ø 60,3x2,9</t>
  </si>
  <si>
    <t>DN32, Ø 42,4x3,25</t>
  </si>
  <si>
    <t>DN20, Ø 26,9x2,65</t>
  </si>
  <si>
    <t>Příruba krková DN100/PN16</t>
  </si>
  <si>
    <t>Příruba krková DN80/PN16</t>
  </si>
  <si>
    <t>Janík Jan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</si>
</sst>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_);\-#,##0"/>
    <numFmt numFmtId="169" formatCode="#,##0_ ;\-#,##0\ "/>
    <numFmt numFmtId="170" formatCode="#,##0.00_ ;\-#,##0.00\ "/>
    <numFmt numFmtId="171" formatCode="dd/mm/yy"/>
    <numFmt numFmtId="172" formatCode="0.0"/>
    <numFmt numFmtId="173" formatCode="#,##0\ &quot;Kč&quot;"/>
    <numFmt numFmtId="174" formatCode="#,##0.0"/>
    <numFmt numFmtId="175" formatCode="#,##0.00000000000000000000"/>
    <numFmt numFmtId="176" formatCode="0.000"/>
    <numFmt numFmtId="177" formatCode="[$-1010409]General"/>
    <numFmt numFmtId="178" formatCode="[$-1010409]#,##0.00;\-#,##0.00"/>
    <numFmt numFmtId="179" formatCode="[$-1010409]#,##0.0;\-#,##0.0"/>
    <numFmt numFmtId="180" formatCode="00000"/>
    <numFmt numFmtId="181" formatCode="0\ &quot;&quot;"/>
    <numFmt numFmtId="182" formatCode="0\ &quot; dat&quot;"/>
    <numFmt numFmtId="183" formatCode="0\ &quot; pump&quot;"/>
    <numFmt numFmtId="184" formatCode="#,##0.00_ ;[Red]\-#,##0.00\ "/>
    <numFmt numFmtId="185" formatCode="#,##0.000"/>
    <numFmt numFmtId="186" formatCode="000\ 00"/>
    <numFmt numFmtId="187" formatCode="_-* #\ ##0.00\ &quot;Kč&quot;_-;\-* #\ ##0.00\ &quot;Kč&quot;_-;_-* &quot;-&quot;??\ &quot;Kč&quot;_-;_-@_-"/>
    <numFmt numFmtId="188" formatCode="0&quot; &quot;%"/>
    <numFmt numFmtId="189" formatCode="#,##0.0\ &quot;Kč&quot;"/>
    <numFmt numFmtId="190" formatCode="#,##0.00\ &quot;Kč&quot;"/>
  </numFmts>
  <fonts count="90">
    <font>
      <sz val="10"/>
      <name val="Times New Roman"/>
      <family val="1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2"/>
      <name val="Arial CE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6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4"/>
      <color indexed="10"/>
      <name val="Calibri"/>
      <family val="2"/>
    </font>
    <font>
      <b/>
      <sz val="12"/>
      <color indexed="10"/>
      <name val="Arial CE"/>
      <family val="2"/>
    </font>
    <font>
      <b/>
      <i/>
      <sz val="10"/>
      <color indexed="10"/>
      <name val="Times New Roman"/>
      <family val="1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i/>
      <sz val="10"/>
      <color indexed="10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40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sz val="14"/>
      <color rgb="FFFF0000"/>
      <name val="Calibri"/>
      <family val="2"/>
    </font>
    <font>
      <b/>
      <sz val="12"/>
      <color rgb="FFFF0000"/>
      <name val="Arial CE"/>
      <family val="2"/>
    </font>
    <font>
      <b/>
      <i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i/>
      <sz val="11"/>
      <color rgb="FF00B0F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59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3" fillId="0" borderId="0" applyNumberFormat="0" applyAlignment="0">
      <protection/>
    </xf>
    <xf numFmtId="0" fontId="70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13"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top" wrapText="1"/>
    </xf>
    <xf numFmtId="0" fontId="78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4" fontId="0" fillId="0" borderId="0" xfId="0" applyNumberFormat="1" applyAlignment="1">
      <alignment vertical="top" wrapText="1"/>
    </xf>
    <xf numFmtId="0" fontId="0" fillId="9" borderId="0" xfId="0" applyFill="1" applyAlignment="1">
      <alignment/>
    </xf>
    <xf numFmtId="0" fontId="0" fillId="9" borderId="0" xfId="0" applyFill="1" applyAlignment="1">
      <alignment horizontal="center" vertical="center"/>
    </xf>
    <xf numFmtId="4" fontId="79" fillId="0" borderId="0" xfId="49" applyNumberFormat="1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vertical="center"/>
    </xf>
    <xf numFmtId="0" fontId="80" fillId="0" borderId="0" xfId="0" applyFont="1" applyFill="1" applyAlignment="1">
      <alignment horizont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78" fillId="33" borderId="0" xfId="0" applyFont="1" applyFill="1" applyAlignment="1">
      <alignment horizontal="center"/>
    </xf>
    <xf numFmtId="0" fontId="82" fillId="0" borderId="0" xfId="0" applyFont="1" applyAlignment="1">
      <alignment/>
    </xf>
    <xf numFmtId="0" fontId="7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8" fillId="0" borderId="0" xfId="0" applyFont="1" applyAlignment="1">
      <alignment vertical="top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vertical="top" wrapText="1"/>
    </xf>
    <xf numFmtId="0" fontId="78" fillId="0" borderId="0" xfId="0" applyFont="1" applyFill="1" applyAlignment="1">
      <alignment vertical="top" wrapText="1"/>
    </xf>
    <xf numFmtId="0" fontId="78" fillId="0" borderId="0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4" fontId="78" fillId="0" borderId="0" xfId="49" applyNumberFormat="1" applyFont="1" applyFill="1" applyBorder="1" applyAlignment="1">
      <alignment/>
    </xf>
    <xf numFmtId="0" fontId="78" fillId="0" borderId="0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vertical="top" wrapText="1"/>
    </xf>
    <xf numFmtId="4" fontId="78" fillId="0" borderId="0" xfId="0" applyNumberFormat="1" applyFont="1" applyFill="1" applyBorder="1" applyAlignment="1">
      <alignment horizontal="center" vertical="top" wrapText="1"/>
    </xf>
    <xf numFmtId="4" fontId="78" fillId="0" borderId="0" xfId="0" applyNumberFormat="1" applyFont="1" applyFill="1" applyBorder="1" applyAlignment="1">
      <alignment vertical="top" wrapText="1"/>
    </xf>
    <xf numFmtId="3" fontId="80" fillId="0" borderId="0" xfId="49" applyNumberFormat="1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3" fontId="80" fillId="0" borderId="0" xfId="49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9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78" fillId="0" borderId="0" xfId="0" applyFont="1" applyBorder="1" applyAlignment="1">
      <alignment vertical="top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 vertical="top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3" fontId="37" fillId="0" borderId="22" xfId="0" applyNumberFormat="1" applyFont="1" applyBorder="1" applyAlignment="1">
      <alignment/>
    </xf>
    <xf numFmtId="0" fontId="37" fillId="0" borderId="23" xfId="0" applyFont="1" applyBorder="1" applyAlignment="1">
      <alignment/>
    </xf>
    <xf numFmtId="3" fontId="37" fillId="0" borderId="14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0" xfId="0" applyFont="1" applyBorder="1" applyAlignment="1">
      <alignment horizontal="right"/>
    </xf>
    <xf numFmtId="171" fontId="37" fillId="0" borderId="0" xfId="0" applyNumberFormat="1" applyFont="1" applyBorder="1" applyAlignment="1">
      <alignment/>
    </xf>
    <xf numFmtId="172" fontId="37" fillId="0" borderId="30" xfId="0" applyNumberFormat="1" applyFont="1" applyBorder="1" applyAlignment="1">
      <alignment horizontal="right"/>
    </xf>
    <xf numFmtId="0" fontId="37" fillId="0" borderId="32" xfId="0" applyFont="1" applyBorder="1" applyAlignment="1">
      <alignment/>
    </xf>
    <xf numFmtId="173" fontId="37" fillId="0" borderId="0" xfId="0" applyNumberFormat="1" applyFont="1" applyAlignment="1">
      <alignment vertical="top" wrapText="1"/>
    </xf>
    <xf numFmtId="0" fontId="38" fillId="0" borderId="26" xfId="0" applyFont="1" applyBorder="1" applyAlignment="1">
      <alignment horizontal="centerContinuous"/>
    </xf>
    <xf numFmtId="0" fontId="37" fillId="0" borderId="27" xfId="0" applyFont="1" applyBorder="1" applyAlignment="1">
      <alignment horizontal="centerContinuous"/>
    </xf>
    <xf numFmtId="0" fontId="37" fillId="0" borderId="29" xfId="0" applyFont="1" applyBorder="1" applyAlignment="1">
      <alignment horizontal="centerContinuous"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22" xfId="0" applyFont="1" applyBorder="1" applyAlignment="1">
      <alignment/>
    </xf>
    <xf numFmtId="0" fontId="0" fillId="0" borderId="18" xfId="0" applyBorder="1" applyAlignment="1">
      <alignment vertical="top" wrapText="1"/>
    </xf>
    <xf numFmtId="0" fontId="37" fillId="0" borderId="35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/>
    </xf>
    <xf numFmtId="49" fontId="39" fillId="0" borderId="35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/>
    </xf>
    <xf numFmtId="49" fontId="37" fillId="0" borderId="36" xfId="0" applyNumberFormat="1" applyFont="1" applyBorder="1" applyAlignment="1">
      <alignment horizontal="left"/>
    </xf>
    <xf numFmtId="0" fontId="37" fillId="0" borderId="40" xfId="0" applyFont="1" applyBorder="1" applyAlignment="1">
      <alignment/>
    </xf>
    <xf numFmtId="172" fontId="37" fillId="0" borderId="28" xfId="0" applyNumberFormat="1" applyFont="1" applyBorder="1" applyAlignment="1">
      <alignment horizontal="right"/>
    </xf>
    <xf numFmtId="0" fontId="37" fillId="0" borderId="41" xfId="0" applyFont="1" applyBorder="1" applyAlignment="1">
      <alignment/>
    </xf>
    <xf numFmtId="0" fontId="0" fillId="0" borderId="42" xfId="0" applyBorder="1" applyAlignment="1">
      <alignment vertical="top" wrapText="1"/>
    </xf>
    <xf numFmtId="0" fontId="37" fillId="0" borderId="42" xfId="0" applyFon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40" fillId="2" borderId="44" xfId="0" applyFont="1" applyFill="1" applyBorder="1" applyAlignment="1">
      <alignment/>
    </xf>
    <xf numFmtId="173" fontId="40" fillId="2" borderId="45" xfId="0" applyNumberFormat="1" applyFont="1" applyFill="1" applyBorder="1" applyAlignment="1">
      <alignment/>
    </xf>
    <xf numFmtId="0" fontId="40" fillId="2" borderId="4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46" xfId="49" applyFont="1" applyBorder="1" applyAlignment="1">
      <alignment horizontal="center"/>
    </xf>
    <xf numFmtId="0" fontId="43" fillId="0" borderId="47" xfId="49" applyFont="1" applyBorder="1" applyAlignment="1">
      <alignment horizontal="center"/>
    </xf>
    <xf numFmtId="0" fontId="43" fillId="0" borderId="48" xfId="49" applyFont="1" applyBorder="1" applyAlignment="1">
      <alignment horizontal="center"/>
    </xf>
    <xf numFmtId="0" fontId="43" fillId="0" borderId="38" xfId="49" applyFont="1" applyFill="1" applyBorder="1" applyAlignment="1">
      <alignment horizontal="center"/>
    </xf>
    <xf numFmtId="3" fontId="43" fillId="0" borderId="48" xfId="49" applyNumberFormat="1" applyFont="1" applyFill="1" applyBorder="1" applyAlignment="1">
      <alignment horizontal="center"/>
    </xf>
    <xf numFmtId="3" fontId="43" fillId="0" borderId="0" xfId="49" applyNumberFormat="1" applyFont="1" applyFill="1" applyBorder="1" applyAlignment="1">
      <alignment horizontal="center"/>
    </xf>
    <xf numFmtId="0" fontId="43" fillId="0" borderId="46" xfId="49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0" fontId="84" fillId="0" borderId="49" xfId="49" applyFont="1" applyFill="1" applyBorder="1" applyAlignment="1">
      <alignment horizontal="center"/>
    </xf>
    <xf numFmtId="0" fontId="84" fillId="0" borderId="50" xfId="49" applyFont="1" applyFill="1" applyBorder="1" applyAlignment="1">
      <alignment/>
    </xf>
    <xf numFmtId="0" fontId="84" fillId="0" borderId="51" xfId="49" applyFont="1" applyFill="1" applyBorder="1" applyAlignment="1">
      <alignment horizontal="center"/>
    </xf>
    <xf numFmtId="4" fontId="84" fillId="0" borderId="24" xfId="49" applyNumberFormat="1" applyFont="1" applyFill="1" applyBorder="1" applyAlignment="1">
      <alignment/>
    </xf>
    <xf numFmtId="4" fontId="84" fillId="0" borderId="51" xfId="49" applyNumberFormat="1" applyFont="1" applyFill="1" applyBorder="1" applyAlignment="1">
      <alignment/>
    </xf>
    <xf numFmtId="4" fontId="84" fillId="0" borderId="0" xfId="49" applyNumberFormat="1" applyFont="1" applyFill="1" applyBorder="1" applyAlignment="1">
      <alignment/>
    </xf>
    <xf numFmtId="4" fontId="84" fillId="0" borderId="49" xfId="49" applyNumberFormat="1" applyFont="1" applyFill="1" applyBorder="1" applyAlignment="1">
      <alignment/>
    </xf>
    <xf numFmtId="4" fontId="37" fillId="0" borderId="51" xfId="49" applyNumberFormat="1" applyFont="1" applyFill="1" applyBorder="1" applyAlignment="1">
      <alignment/>
    </xf>
    <xf numFmtId="4" fontId="37" fillId="0" borderId="52" xfId="49" applyNumberFormat="1" applyFont="1" applyFill="1" applyBorder="1" applyAlignment="1">
      <alignment/>
    </xf>
    <xf numFmtId="0" fontId="37" fillId="0" borderId="50" xfId="49" applyFont="1" applyFill="1" applyBorder="1" applyAlignment="1">
      <alignment/>
    </xf>
    <xf numFmtId="0" fontId="37" fillId="0" borderId="51" xfId="49" applyFont="1" applyFill="1" applyBorder="1" applyAlignment="1">
      <alignment horizontal="center"/>
    </xf>
    <xf numFmtId="4" fontId="37" fillId="0" borderId="24" xfId="49" applyNumberFormat="1" applyFont="1" applyFill="1" applyBorder="1" applyAlignment="1">
      <alignment/>
    </xf>
    <xf numFmtId="4" fontId="37" fillId="0" borderId="0" xfId="49" applyNumberFormat="1" applyFont="1" applyFill="1" applyBorder="1" applyAlignment="1">
      <alignment/>
    </xf>
    <xf numFmtId="4" fontId="37" fillId="0" borderId="49" xfId="49" applyNumberFormat="1" applyFont="1" applyFill="1" applyBorder="1" applyAlignment="1">
      <alignment/>
    </xf>
    <xf numFmtId="0" fontId="84" fillId="0" borderId="0" xfId="0" applyFont="1" applyAlignment="1">
      <alignment/>
    </xf>
    <xf numFmtId="4" fontId="37" fillId="0" borderId="49" xfId="49" applyNumberFormat="1" applyFont="1" applyFill="1" applyBorder="1" applyAlignment="1">
      <alignment horizontal="right"/>
    </xf>
    <xf numFmtId="4" fontId="84" fillId="0" borderId="24" xfId="49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0" fontId="84" fillId="0" borderId="49" xfId="49" applyFont="1" applyFill="1" applyBorder="1" applyAlignment="1">
      <alignment horizontal="center" vertical="center"/>
    </xf>
    <xf numFmtId="4" fontId="37" fillId="0" borderId="51" xfId="49" applyNumberFormat="1" applyFont="1" applyFill="1" applyBorder="1" applyAlignment="1">
      <alignment horizontal="right" vertical="center"/>
    </xf>
    <xf numFmtId="4" fontId="37" fillId="0" borderId="0" xfId="49" applyNumberFormat="1" applyFont="1" applyFill="1" applyBorder="1" applyAlignment="1">
      <alignment horizontal="right" vertical="center"/>
    </xf>
    <xf numFmtId="4" fontId="37" fillId="0" borderId="49" xfId="49" applyNumberFormat="1" applyFont="1" applyFill="1" applyBorder="1" applyAlignment="1">
      <alignment horizontal="right" vertical="center"/>
    </xf>
    <xf numFmtId="0" fontId="84" fillId="0" borderId="24" xfId="49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42" fillId="0" borderId="0" xfId="0" applyFont="1" applyFill="1" applyAlignment="1">
      <alignment/>
    </xf>
    <xf numFmtId="3" fontId="37" fillId="0" borderId="0" xfId="0" applyNumberFormat="1" applyFont="1" applyBorder="1" applyAlignment="1">
      <alignment/>
    </xf>
    <xf numFmtId="0" fontId="37" fillId="0" borderId="53" xfId="0" applyFont="1" applyBorder="1" applyAlignment="1">
      <alignment/>
    </xf>
    <xf numFmtId="0" fontId="37" fillId="0" borderId="54" xfId="50" applyFont="1" applyBorder="1" applyAlignment="1">
      <alignment vertical="center"/>
      <protection/>
    </xf>
    <xf numFmtId="0" fontId="37" fillId="0" borderId="0" xfId="0" applyFont="1" applyFill="1" applyAlignment="1">
      <alignment vertical="top" wrapText="1"/>
    </xf>
    <xf numFmtId="49" fontId="38" fillId="0" borderId="0" xfId="0" applyNumberFormat="1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43" fillId="2" borderId="38" xfId="0" applyFont="1" applyFill="1" applyBorder="1" applyAlignment="1">
      <alignment/>
    </xf>
    <xf numFmtId="0" fontId="43" fillId="2" borderId="47" xfId="0" applyFont="1" applyFill="1" applyBorder="1" applyAlignment="1">
      <alignment/>
    </xf>
    <xf numFmtId="0" fontId="43" fillId="2" borderId="48" xfId="0" applyFont="1" applyFill="1" applyBorder="1" applyAlignment="1">
      <alignment/>
    </xf>
    <xf numFmtId="49" fontId="46" fillId="0" borderId="55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56" xfId="0" applyNumberFormat="1" applyFont="1" applyBorder="1" applyAlignment="1">
      <alignment/>
    </xf>
    <xf numFmtId="3" fontId="37" fillId="0" borderId="57" xfId="0" applyNumberFormat="1" applyFont="1" applyBorder="1" applyAlignment="1">
      <alignment/>
    </xf>
    <xf numFmtId="49" fontId="46" fillId="0" borderId="19" xfId="0" applyNumberFormat="1" applyFont="1" applyBorder="1" applyAlignment="1">
      <alignment horizontal="center"/>
    </xf>
    <xf numFmtId="3" fontId="37" fillId="4" borderId="56" xfId="0" applyNumberFormat="1" applyFont="1" applyFill="1" applyBorder="1" applyAlignment="1">
      <alignment/>
    </xf>
    <xf numFmtId="3" fontId="37" fillId="0" borderId="56" xfId="0" applyNumberFormat="1" applyFont="1" applyFill="1" applyBorder="1" applyAlignment="1">
      <alignment/>
    </xf>
    <xf numFmtId="3" fontId="43" fillId="2" borderId="38" xfId="0" applyNumberFormat="1" applyFont="1" applyFill="1" applyBorder="1" applyAlignment="1">
      <alignment horizontal="center"/>
    </xf>
    <xf numFmtId="3" fontId="43" fillId="2" borderId="47" xfId="0" applyNumberFormat="1" applyFont="1" applyFill="1" applyBorder="1" applyAlignment="1">
      <alignment horizontal="center"/>
    </xf>
    <xf numFmtId="3" fontId="43" fillId="2" borderId="48" xfId="0" applyNumberFormat="1" applyFont="1" applyFill="1" applyBorder="1" applyAlignment="1">
      <alignment horizontal="center"/>
    </xf>
    <xf numFmtId="3" fontId="38" fillId="0" borderId="0" xfId="0" applyNumberFormat="1" applyFont="1" applyAlignment="1">
      <alignment horizontal="centerContinuous"/>
    </xf>
    <xf numFmtId="0" fontId="43" fillId="2" borderId="55" xfId="0" applyFont="1" applyFill="1" applyBorder="1" applyAlignment="1">
      <alignment horizontal="right"/>
    </xf>
    <xf numFmtId="0" fontId="43" fillId="2" borderId="22" xfId="0" applyFont="1" applyFill="1" applyBorder="1" applyAlignment="1">
      <alignment horizontal="right"/>
    </xf>
    <xf numFmtId="0" fontId="43" fillId="2" borderId="23" xfId="0" applyFont="1" applyFill="1" applyBorder="1" applyAlignment="1">
      <alignment horizontal="center"/>
    </xf>
    <xf numFmtId="4" fontId="47" fillId="2" borderId="22" xfId="0" applyNumberFormat="1" applyFont="1" applyFill="1" applyBorder="1" applyAlignment="1">
      <alignment horizontal="right"/>
    </xf>
    <xf numFmtId="4" fontId="47" fillId="2" borderId="58" xfId="0" applyNumberFormat="1" applyFont="1" applyFill="1" applyBorder="1" applyAlignment="1">
      <alignment horizontal="right"/>
    </xf>
    <xf numFmtId="0" fontId="37" fillId="0" borderId="59" xfId="0" applyFont="1" applyBorder="1" applyAlignment="1">
      <alignment/>
    </xf>
    <xf numFmtId="3" fontId="37" fillId="0" borderId="60" xfId="0" applyNumberFormat="1" applyFont="1" applyBorder="1" applyAlignment="1">
      <alignment horizontal="right"/>
    </xf>
    <xf numFmtId="172" fontId="37" fillId="4" borderId="50" xfId="0" applyNumberFormat="1" applyFont="1" applyFill="1" applyBorder="1" applyAlignment="1">
      <alignment horizontal="right"/>
    </xf>
    <xf numFmtId="3" fontId="37" fillId="4" borderId="61" xfId="0" applyNumberFormat="1" applyFont="1" applyFill="1" applyBorder="1" applyAlignment="1">
      <alignment horizontal="right"/>
    </xf>
    <xf numFmtId="3" fontId="37" fillId="4" borderId="59" xfId="0" applyNumberFormat="1" applyFont="1" applyFill="1" applyBorder="1" applyAlignment="1">
      <alignment horizontal="right"/>
    </xf>
    <xf numFmtId="172" fontId="37" fillId="0" borderId="50" xfId="0" applyNumberFormat="1" applyFont="1" applyBorder="1" applyAlignment="1">
      <alignment horizontal="right"/>
    </xf>
    <xf numFmtId="3" fontId="37" fillId="0" borderId="61" xfId="0" applyNumberFormat="1" applyFont="1" applyBorder="1" applyAlignment="1">
      <alignment horizontal="right"/>
    </xf>
    <xf numFmtId="4" fontId="37" fillId="0" borderId="20" xfId="0" applyNumberFormat="1" applyFont="1" applyBorder="1" applyAlignment="1">
      <alignment horizontal="right"/>
    </xf>
    <xf numFmtId="3" fontId="37" fillId="0" borderId="59" xfId="0" applyNumberFormat="1" applyFont="1" applyBorder="1" applyAlignment="1">
      <alignment horizontal="right"/>
    </xf>
    <xf numFmtId="4" fontId="37" fillId="2" borderId="62" xfId="0" applyNumberFormat="1" applyFont="1" applyFill="1" applyBorder="1" applyAlignment="1">
      <alignment/>
    </xf>
    <xf numFmtId="4" fontId="37" fillId="2" borderId="45" xfId="0" applyNumberFormat="1" applyFont="1" applyFill="1" applyBorder="1" applyAlignment="1">
      <alignment/>
    </xf>
    <xf numFmtId="49" fontId="37" fillId="0" borderId="38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46" fillId="0" borderId="49" xfId="0" applyNumberFormat="1" applyFont="1" applyBorder="1" applyAlignment="1">
      <alignment horizontal="center"/>
    </xf>
    <xf numFmtId="0" fontId="3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0" xfId="48" applyFont="1" applyFill="1" applyAlignment="1">
      <alignment vertical="center"/>
      <protection/>
    </xf>
    <xf numFmtId="0" fontId="7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" fontId="43" fillId="2" borderId="43" xfId="49" applyNumberFormat="1" applyFont="1" applyFill="1" applyBorder="1" applyAlignment="1">
      <alignment horizontal="center"/>
    </xf>
    <xf numFmtId="4" fontId="43" fillId="2" borderId="63" xfId="49" applyNumberFormat="1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horizontal="center"/>
    </xf>
    <xf numFmtId="0" fontId="86" fillId="0" borderId="0" xfId="0" applyFont="1" applyBorder="1" applyAlignment="1">
      <alignment/>
    </xf>
    <xf numFmtId="3" fontId="84" fillId="0" borderId="0" xfId="0" applyNumberFormat="1" applyFont="1" applyBorder="1" applyAlignment="1">
      <alignment/>
    </xf>
    <xf numFmtId="0" fontId="87" fillId="0" borderId="0" xfId="49" applyFont="1" applyFill="1" applyBorder="1" applyAlignment="1">
      <alignment horizontal="center"/>
    </xf>
    <xf numFmtId="3" fontId="87" fillId="0" borderId="0" xfId="49" applyNumberFormat="1" applyFont="1" applyFill="1" applyBorder="1" applyAlignment="1">
      <alignment horizontal="center"/>
    </xf>
    <xf numFmtId="0" fontId="37" fillId="0" borderId="55" xfId="49" applyFont="1" applyFill="1" applyBorder="1" applyAlignment="1">
      <alignment horizontal="center"/>
    </xf>
    <xf numFmtId="0" fontId="51" fillId="0" borderId="64" xfId="49" applyFont="1" applyFill="1" applyBorder="1" applyAlignment="1">
      <alignment/>
    </xf>
    <xf numFmtId="0" fontId="37" fillId="0" borderId="65" xfId="49" applyFont="1" applyFill="1" applyBorder="1" applyAlignment="1">
      <alignment horizontal="center"/>
    </xf>
    <xf numFmtId="4" fontId="37" fillId="0" borderId="55" xfId="49" applyNumberFormat="1" applyFont="1" applyFill="1" applyBorder="1" applyAlignment="1">
      <alignment/>
    </xf>
    <xf numFmtId="4" fontId="37" fillId="0" borderId="66" xfId="49" applyNumberFormat="1" applyFont="1" applyFill="1" applyBorder="1" applyAlignment="1">
      <alignment/>
    </xf>
    <xf numFmtId="4" fontId="84" fillId="0" borderId="49" xfId="0" applyNumberFormat="1" applyFont="1" applyFill="1" applyBorder="1" applyAlignment="1">
      <alignment vertical="top" wrapText="1"/>
    </xf>
    <xf numFmtId="0" fontId="84" fillId="0" borderId="0" xfId="0" applyFont="1" applyFill="1" applyAlignment="1">
      <alignment horizontal="center"/>
    </xf>
    <xf numFmtId="0" fontId="84" fillId="0" borderId="0" xfId="0" applyFont="1" applyAlignment="1">
      <alignment horizontal="center"/>
    </xf>
    <xf numFmtId="0" fontId="37" fillId="0" borderId="49" xfId="49" applyFont="1" applyFill="1" applyBorder="1" applyAlignment="1">
      <alignment horizontal="center"/>
    </xf>
    <xf numFmtId="0" fontId="37" fillId="0" borderId="15" xfId="49" applyFont="1" applyFill="1" applyBorder="1" applyAlignment="1">
      <alignment horizontal="center"/>
    </xf>
    <xf numFmtId="4" fontId="37" fillId="0" borderId="60" xfId="49" applyNumberFormat="1" applyFont="1" applyFill="1" applyBorder="1" applyAlignment="1">
      <alignment/>
    </xf>
    <xf numFmtId="0" fontId="84" fillId="0" borderId="0" xfId="0" applyFont="1" applyBorder="1" applyAlignment="1">
      <alignment vertical="top" wrapText="1"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37" fillId="0" borderId="0" xfId="0" applyFont="1" applyBorder="1" applyAlignment="1">
      <alignment vertical="top" wrapText="1"/>
    </xf>
    <xf numFmtId="0" fontId="84" fillId="0" borderId="0" xfId="0" applyFont="1" applyFill="1" applyBorder="1" applyAlignment="1">
      <alignment horizontal="center" vertical="top" wrapText="1"/>
    </xf>
    <xf numFmtId="0" fontId="88" fillId="0" borderId="50" xfId="49" applyFont="1" applyFill="1" applyBorder="1" applyAlignment="1">
      <alignment horizontal="left"/>
    </xf>
    <xf numFmtId="4" fontId="84" fillId="0" borderId="0" xfId="0" applyNumberFormat="1" applyFont="1" applyFill="1" applyBorder="1" applyAlignment="1">
      <alignment horizontal="center" vertical="top" wrapText="1"/>
    </xf>
    <xf numFmtId="0" fontId="37" fillId="0" borderId="30" xfId="49" applyFont="1" applyFill="1" applyBorder="1" applyAlignment="1">
      <alignment/>
    </xf>
    <xf numFmtId="0" fontId="42" fillId="0" borderId="50" xfId="49" applyFont="1" applyFill="1" applyBorder="1" applyAlignment="1">
      <alignment/>
    </xf>
    <xf numFmtId="3" fontId="37" fillId="0" borderId="51" xfId="49" applyNumberFormat="1" applyFont="1" applyFill="1" applyBorder="1" applyAlignment="1">
      <alignment horizontal="center"/>
    </xf>
    <xf numFmtId="0" fontId="84" fillId="0" borderId="67" xfId="49" applyFont="1" applyFill="1" applyBorder="1" applyAlignment="1">
      <alignment horizontal="center"/>
    </xf>
    <xf numFmtId="0" fontId="37" fillId="0" borderId="68" xfId="49" applyFont="1" applyFill="1" applyBorder="1" applyAlignment="1">
      <alignment/>
    </xf>
    <xf numFmtId="3" fontId="37" fillId="0" borderId="69" xfId="49" applyNumberFormat="1" applyFont="1" applyFill="1" applyBorder="1" applyAlignment="1">
      <alignment horizontal="center"/>
    </xf>
    <xf numFmtId="4" fontId="37" fillId="0" borderId="70" xfId="49" applyNumberFormat="1" applyFont="1" applyFill="1" applyBorder="1" applyAlignment="1">
      <alignment/>
    </xf>
    <xf numFmtId="4" fontId="37" fillId="0" borderId="69" xfId="49" applyNumberFormat="1" applyFont="1" applyFill="1" applyBorder="1" applyAlignment="1">
      <alignment/>
    </xf>
    <xf numFmtId="0" fontId="84" fillId="2" borderId="35" xfId="49" applyFont="1" applyFill="1" applyBorder="1" applyAlignment="1">
      <alignment horizontal="center"/>
    </xf>
    <xf numFmtId="4" fontId="43" fillId="0" borderId="0" xfId="49" applyNumberFormat="1" applyFont="1" applyFill="1" applyBorder="1" applyAlignment="1">
      <alignment horizontal="center"/>
    </xf>
    <xf numFmtId="0" fontId="84" fillId="33" borderId="0" xfId="0" applyFont="1" applyFill="1" applyAlignment="1">
      <alignment horizontal="center"/>
    </xf>
    <xf numFmtId="0" fontId="84" fillId="0" borderId="0" xfId="0" applyFont="1" applyFill="1" applyBorder="1" applyAlignment="1">
      <alignment vertical="top" wrapText="1"/>
    </xf>
    <xf numFmtId="0" fontId="37" fillId="34" borderId="0" xfId="0" applyFont="1" applyFill="1" applyAlignment="1">
      <alignment horizontal="center"/>
    </xf>
    <xf numFmtId="4" fontId="37" fillId="0" borderId="0" xfId="0" applyNumberFormat="1" applyFont="1" applyAlignment="1">
      <alignment vertical="top" wrapText="1"/>
    </xf>
    <xf numFmtId="0" fontId="37" fillId="35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3" fontId="43" fillId="0" borderId="71" xfId="49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84" fillId="0" borderId="50" xfId="49" applyFont="1" applyFill="1" applyBorder="1" applyAlignment="1">
      <alignment horizontal="center"/>
    </xf>
    <xf numFmtId="0" fontId="37" fillId="0" borderId="50" xfId="49" applyFont="1" applyFill="1" applyBorder="1" applyAlignment="1">
      <alignment horizontal="center"/>
    </xf>
    <xf numFmtId="0" fontId="84" fillId="0" borderId="50" xfId="49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37" fillId="0" borderId="64" xfId="49" applyFont="1" applyFill="1" applyBorder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81" fillId="0" borderId="0" xfId="0" applyFont="1" applyAlignment="1">
      <alignment vertical="center"/>
    </xf>
    <xf numFmtId="0" fontId="37" fillId="2" borderId="67" xfId="49" applyFont="1" applyFill="1" applyBorder="1" applyAlignment="1">
      <alignment horizontal="center" vertical="center"/>
    </xf>
    <xf numFmtId="4" fontId="43" fillId="2" borderId="43" xfId="49" applyNumberFormat="1" applyFont="1" applyFill="1" applyBorder="1" applyAlignment="1">
      <alignment horizontal="center" vertical="center"/>
    </xf>
    <xf numFmtId="4" fontId="43" fillId="2" borderId="63" xfId="49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Alignment="1">
      <alignment vertical="center"/>
    </xf>
    <xf numFmtId="4" fontId="87" fillId="36" borderId="0" xfId="49" applyNumberFormat="1" applyFont="1" applyFill="1" applyBorder="1" applyAlignment="1">
      <alignment horizontal="center" vertical="center"/>
    </xf>
    <xf numFmtId="4" fontId="80" fillId="36" borderId="0" xfId="49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78" fillId="0" borderId="0" xfId="0" applyNumberFormat="1" applyFont="1" applyFill="1" applyBorder="1" applyAlignment="1">
      <alignment vertical="center" wrapText="1"/>
    </xf>
    <xf numFmtId="0" fontId="37" fillId="0" borderId="68" xfId="49" applyFont="1" applyFill="1" applyBorder="1" applyAlignment="1">
      <alignment horizontal="center"/>
    </xf>
    <xf numFmtId="0" fontId="84" fillId="2" borderId="67" xfId="49" applyFont="1" applyFill="1" applyBorder="1" applyAlignment="1">
      <alignment horizontal="center" vertical="center"/>
    </xf>
    <xf numFmtId="4" fontId="43" fillId="2" borderId="0" xfId="49" applyNumberFormat="1" applyFont="1" applyFill="1" applyBorder="1" applyAlignment="1">
      <alignment horizontal="center" vertical="center"/>
    </xf>
    <xf numFmtId="4" fontId="43" fillId="2" borderId="72" xfId="49" applyNumberFormat="1" applyFont="1" applyFill="1" applyBorder="1" applyAlignment="1">
      <alignment horizontal="center" vertical="center"/>
    </xf>
    <xf numFmtId="4" fontId="43" fillId="2" borderId="71" xfId="49" applyNumberFormat="1" applyFont="1" applyFill="1" applyBorder="1" applyAlignment="1">
      <alignment horizontal="center" vertical="center"/>
    </xf>
    <xf numFmtId="4" fontId="78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48" applyFont="1" applyFill="1" applyAlignment="1">
      <alignment vertical="center"/>
      <protection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38" fillId="2" borderId="10" xfId="0" applyFont="1" applyFill="1" applyBorder="1" applyAlignment="1">
      <alignment horizontal="center" vertical="center"/>
    </xf>
    <xf numFmtId="3" fontId="5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53" fillId="0" borderId="0" xfId="0" applyNumberFormat="1" applyFont="1" applyAlignment="1">
      <alignment horizontal="right" vertical="center"/>
    </xf>
    <xf numFmtId="3" fontId="5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7" xfId="49" applyFont="1" applyBorder="1" applyAlignment="1">
      <alignment horizontal="center" vertical="center"/>
    </xf>
    <xf numFmtId="0" fontId="43" fillId="0" borderId="48" xfId="49" applyFont="1" applyBorder="1" applyAlignment="1">
      <alignment horizontal="center" vertical="center"/>
    </xf>
    <xf numFmtId="0" fontId="43" fillId="0" borderId="38" xfId="49" applyFont="1" applyFill="1" applyBorder="1" applyAlignment="1">
      <alignment horizontal="center" vertical="center"/>
    </xf>
    <xf numFmtId="3" fontId="43" fillId="0" borderId="48" xfId="49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2" fillId="0" borderId="55" xfId="0" applyFont="1" applyFill="1" applyBorder="1" applyAlignment="1">
      <alignment vertical="center"/>
    </xf>
    <xf numFmtId="0" fontId="51" fillId="0" borderId="64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/>
    </xf>
    <xf numFmtId="4" fontId="37" fillId="0" borderId="64" xfId="0" applyNumberFormat="1" applyFont="1" applyFill="1" applyBorder="1" applyAlignment="1">
      <alignment vertical="center"/>
    </xf>
    <xf numFmtId="4" fontId="37" fillId="0" borderId="66" xfId="0" applyNumberFormat="1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vertical="center"/>
    </xf>
    <xf numFmtId="0" fontId="37" fillId="0" borderId="50" xfId="0" applyFont="1" applyFill="1" applyBorder="1" applyAlignment="1">
      <alignment horizontal="center" vertical="center"/>
    </xf>
    <xf numFmtId="4" fontId="37" fillId="0" borderId="50" xfId="0" applyNumberFormat="1" applyFont="1" applyFill="1" applyBorder="1" applyAlignment="1">
      <alignment vertical="center"/>
    </xf>
    <xf numFmtId="4" fontId="37" fillId="0" borderId="51" xfId="0" applyNumberFormat="1" applyFont="1" applyFill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4" fontId="37" fillId="0" borderId="69" xfId="0" applyNumberFormat="1" applyFont="1" applyFill="1" applyBorder="1" applyAlignment="1">
      <alignment vertical="center"/>
    </xf>
    <xf numFmtId="0" fontId="37" fillId="0" borderId="60" xfId="0" applyFont="1" applyFill="1" applyBorder="1" applyAlignment="1">
      <alignment horizontal="center" vertical="center"/>
    </xf>
    <xf numFmtId="1" fontId="37" fillId="0" borderId="50" xfId="0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center" vertical="center"/>
    </xf>
    <xf numFmtId="2" fontId="37" fillId="0" borderId="0" xfId="0" applyNumberFormat="1" applyFont="1" applyAlignment="1">
      <alignment vertical="center" wrapText="1"/>
    </xf>
    <xf numFmtId="4" fontId="37" fillId="0" borderId="74" xfId="0" applyNumberFormat="1" applyFont="1" applyFill="1" applyBorder="1" applyAlignment="1">
      <alignment vertical="center"/>
    </xf>
    <xf numFmtId="4" fontId="37" fillId="37" borderId="5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3" fillId="2" borderId="46" xfId="49" applyFont="1" applyFill="1" applyBorder="1" applyAlignment="1">
      <alignment vertical="center"/>
    </xf>
    <xf numFmtId="3" fontId="43" fillId="2" borderId="75" xfId="49" applyNumberFormat="1" applyFont="1" applyFill="1" applyBorder="1" applyAlignment="1">
      <alignment horizontal="center" vertical="center"/>
    </xf>
    <xf numFmtId="3" fontId="43" fillId="0" borderId="0" xfId="49" applyNumberFormat="1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84" fillId="0" borderId="56" xfId="0" applyFont="1" applyFill="1" applyBorder="1" applyAlignment="1">
      <alignment horizontal="center" vertical="center"/>
    </xf>
    <xf numFmtId="0" fontId="84" fillId="0" borderId="56" xfId="0" applyFont="1" applyFill="1" applyBorder="1" applyAlignment="1">
      <alignment vertical="center"/>
    </xf>
    <xf numFmtId="4" fontId="84" fillId="0" borderId="56" xfId="0" applyNumberFormat="1" applyFont="1" applyFill="1" applyBorder="1" applyAlignment="1">
      <alignment vertical="center"/>
    </xf>
    <xf numFmtId="0" fontId="84" fillId="0" borderId="76" xfId="49" applyFont="1" applyFill="1" applyBorder="1" applyAlignment="1">
      <alignment/>
    </xf>
    <xf numFmtId="0" fontId="84" fillId="0" borderId="76" xfId="49" applyFont="1" applyFill="1" applyBorder="1" applyAlignment="1">
      <alignment horizontal="center"/>
    </xf>
    <xf numFmtId="0" fontId="84" fillId="0" borderId="74" xfId="49" applyFont="1" applyFill="1" applyBorder="1" applyAlignment="1">
      <alignment horizontal="center"/>
    </xf>
    <xf numFmtId="4" fontId="84" fillId="0" borderId="61" xfId="49" applyNumberFormat="1" applyFont="1" applyFill="1" applyBorder="1" applyAlignment="1">
      <alignment/>
    </xf>
    <xf numFmtId="0" fontId="37" fillId="0" borderId="50" xfId="49" applyFont="1" applyFill="1" applyBorder="1" applyAlignment="1">
      <alignment wrapText="1"/>
    </xf>
    <xf numFmtId="4" fontId="37" fillId="0" borderId="20" xfId="0" applyNumberFormat="1" applyFont="1" applyFill="1" applyBorder="1" applyAlignment="1">
      <alignment horizontal="right"/>
    </xf>
    <xf numFmtId="0" fontId="80" fillId="0" borderId="0" xfId="0" applyFont="1" applyFill="1" applyAlignment="1">
      <alignment horizontal="center"/>
    </xf>
    <xf numFmtId="0" fontId="42" fillId="0" borderId="50" xfId="49" applyFont="1" applyFill="1" applyBorder="1" applyAlignment="1">
      <alignment horizontal="left"/>
    </xf>
    <xf numFmtId="4" fontId="37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43" fillId="0" borderId="46" xfId="49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49" xfId="49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55" fillId="0" borderId="50" xfId="49" applyFont="1" applyFill="1" applyBorder="1" applyAlignment="1">
      <alignment/>
    </xf>
    <xf numFmtId="0" fontId="56" fillId="0" borderId="50" xfId="49" applyFont="1" applyFill="1" applyBorder="1" applyAlignment="1">
      <alignment/>
    </xf>
    <xf numFmtId="4" fontId="37" fillId="0" borderId="49" xfId="0" applyNumberFormat="1" applyFont="1" applyFill="1" applyBorder="1" applyAlignment="1">
      <alignment vertical="top" wrapText="1"/>
    </xf>
    <xf numFmtId="4" fontId="5" fillId="0" borderId="0" xfId="49" applyNumberFormat="1" applyFont="1" applyFill="1" applyBorder="1" applyAlignment="1">
      <alignment/>
    </xf>
    <xf numFmtId="0" fontId="51" fillId="0" borderId="76" xfId="0" applyFont="1" applyFill="1" applyBorder="1" applyAlignment="1">
      <alignment vertical="center"/>
    </xf>
    <xf numFmtId="0" fontId="37" fillId="0" borderId="77" xfId="0" applyFont="1" applyFill="1" applyBorder="1" applyAlignment="1">
      <alignment vertical="center"/>
    </xf>
    <xf numFmtId="0" fontId="37" fillId="0" borderId="77" xfId="0" applyFont="1" applyFill="1" applyBorder="1" applyAlignment="1">
      <alignment horizontal="center" vertical="center"/>
    </xf>
    <xf numFmtId="4" fontId="37" fillId="0" borderId="77" xfId="0" applyNumberFormat="1" applyFont="1" applyFill="1" applyBorder="1" applyAlignment="1">
      <alignment vertical="center"/>
    </xf>
    <xf numFmtId="0" fontId="37" fillId="0" borderId="68" xfId="0" applyFont="1" applyFill="1" applyBorder="1" applyAlignment="1">
      <alignment vertical="center"/>
    </xf>
    <xf numFmtId="0" fontId="37" fillId="0" borderId="68" xfId="0" applyFont="1" applyFill="1" applyBorder="1" applyAlignment="1">
      <alignment horizontal="center" vertical="center"/>
    </xf>
    <xf numFmtId="4" fontId="37" fillId="0" borderId="68" xfId="0" applyNumberFormat="1" applyFont="1" applyFill="1" applyBorder="1" applyAlignment="1">
      <alignment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49" xfId="49" applyFont="1" applyFill="1" applyBorder="1" applyAlignment="1">
      <alignment horizontal="center" vertical="center" wrapText="1"/>
    </xf>
    <xf numFmtId="0" fontId="84" fillId="37" borderId="0" xfId="0" applyFont="1" applyFill="1" applyAlignment="1">
      <alignment/>
    </xf>
    <xf numFmtId="0" fontId="84" fillId="37" borderId="49" xfId="49" applyFont="1" applyFill="1" applyBorder="1" applyAlignment="1">
      <alignment horizontal="center" vertical="center"/>
    </xf>
    <xf numFmtId="0" fontId="84" fillId="37" borderId="24" xfId="49" applyFont="1" applyFill="1" applyBorder="1" applyAlignment="1">
      <alignment/>
    </xf>
    <xf numFmtId="0" fontId="37" fillId="37" borderId="50" xfId="49" applyFont="1" applyFill="1" applyBorder="1" applyAlignment="1">
      <alignment horizontal="center"/>
    </xf>
    <xf numFmtId="0" fontId="37" fillId="37" borderId="51" xfId="49" applyFont="1" applyFill="1" applyBorder="1" applyAlignment="1">
      <alignment horizontal="center"/>
    </xf>
    <xf numFmtId="4" fontId="37" fillId="37" borderId="24" xfId="49" applyNumberFormat="1" applyFont="1" applyFill="1" applyBorder="1" applyAlignment="1">
      <alignment/>
    </xf>
    <xf numFmtId="4" fontId="37" fillId="37" borderId="51" xfId="49" applyNumberFormat="1" applyFont="1" applyFill="1" applyBorder="1" applyAlignment="1">
      <alignment/>
    </xf>
    <xf numFmtId="4" fontId="37" fillId="37" borderId="0" xfId="49" applyNumberFormat="1" applyFont="1" applyFill="1" applyBorder="1" applyAlignment="1">
      <alignment/>
    </xf>
    <xf numFmtId="4" fontId="37" fillId="37" borderId="49" xfId="49" applyNumberFormat="1" applyFont="1" applyFill="1" applyBorder="1" applyAlignment="1">
      <alignment/>
    </xf>
    <xf numFmtId="0" fontId="37" fillId="37" borderId="0" xfId="0" applyFont="1" applyFill="1" applyAlignment="1">
      <alignment/>
    </xf>
    <xf numFmtId="4" fontId="37" fillId="37" borderId="52" xfId="49" applyNumberFormat="1" applyFont="1" applyFill="1" applyBorder="1" applyAlignment="1">
      <alignment/>
    </xf>
    <xf numFmtId="0" fontId="78" fillId="37" borderId="0" xfId="0" applyFont="1" applyFill="1" applyAlignment="1">
      <alignment horizontal="center"/>
    </xf>
    <xf numFmtId="0" fontId="78" fillId="37" borderId="0" xfId="0" applyFont="1" applyFill="1" applyAlignment="1">
      <alignment/>
    </xf>
    <xf numFmtId="0" fontId="37" fillId="0" borderId="53" xfId="0" applyFont="1" applyFill="1" applyBorder="1" applyAlignment="1">
      <alignment vertical="center"/>
    </xf>
    <xf numFmtId="0" fontId="37" fillId="0" borderId="53" xfId="0" applyFont="1" applyFill="1" applyBorder="1" applyAlignment="1">
      <alignment horizontal="center" vertical="center"/>
    </xf>
    <xf numFmtId="2" fontId="37" fillId="0" borderId="53" xfId="0" applyNumberFormat="1" applyFont="1" applyFill="1" applyBorder="1" applyAlignment="1">
      <alignment vertical="center"/>
    </xf>
    <xf numFmtId="4" fontId="37" fillId="0" borderId="53" xfId="0" applyNumberFormat="1" applyFont="1" applyFill="1" applyBorder="1" applyAlignment="1">
      <alignment vertical="center"/>
    </xf>
    <xf numFmtId="172" fontId="37" fillId="0" borderId="50" xfId="0" applyNumberFormat="1" applyFont="1" applyFill="1" applyBorder="1" applyAlignment="1">
      <alignment horizontal="right" vertical="center"/>
    </xf>
    <xf numFmtId="0" fontId="37" fillId="0" borderId="76" xfId="0" applyFont="1" applyFill="1" applyBorder="1" applyAlignment="1">
      <alignment vertical="center"/>
    </xf>
    <xf numFmtId="0" fontId="37" fillId="0" borderId="56" xfId="0" applyFont="1" applyFill="1" applyBorder="1" applyAlignment="1">
      <alignment horizontal="center" vertical="center"/>
    </xf>
    <xf numFmtId="1" fontId="37" fillId="0" borderId="56" xfId="0" applyNumberFormat="1" applyFont="1" applyFill="1" applyBorder="1" applyAlignment="1">
      <alignment horizontal="right" vertical="center"/>
    </xf>
    <xf numFmtId="4" fontId="37" fillId="37" borderId="56" xfId="0" applyNumberFormat="1" applyFont="1" applyFill="1" applyBorder="1" applyAlignment="1">
      <alignment vertical="center"/>
    </xf>
    <xf numFmtId="0" fontId="89" fillId="0" borderId="50" xfId="49" applyFont="1" applyFill="1" applyBorder="1" applyAlignment="1">
      <alignment horizontal="left"/>
    </xf>
    <xf numFmtId="0" fontId="37" fillId="0" borderId="24" xfId="49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7" fillId="37" borderId="24" xfId="49" applyFont="1" applyFill="1" applyBorder="1" applyAlignment="1">
      <alignment/>
    </xf>
    <xf numFmtId="0" fontId="37" fillId="37" borderId="49" xfId="49" applyFont="1" applyFill="1" applyBorder="1" applyAlignment="1">
      <alignment horizontal="center" vertical="center"/>
    </xf>
    <xf numFmtId="0" fontId="37" fillId="37" borderId="50" xfId="49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vertical="top" wrapText="1"/>
    </xf>
    <xf numFmtId="0" fontId="42" fillId="0" borderId="50" xfId="49" applyFont="1" applyFill="1" applyBorder="1" applyAlignment="1">
      <alignment wrapText="1"/>
    </xf>
    <xf numFmtId="4" fontId="37" fillId="38" borderId="24" xfId="49" applyNumberFormat="1" applyFont="1" applyFill="1" applyBorder="1" applyAlignment="1">
      <alignment horizontal="center"/>
    </xf>
    <xf numFmtId="0" fontId="37" fillId="0" borderId="50" xfId="49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7" fillId="0" borderId="24" xfId="49" applyFont="1" applyFill="1" applyBorder="1" applyAlignment="1">
      <alignment horizontal="left"/>
    </xf>
    <xf numFmtId="0" fontId="84" fillId="37" borderId="50" xfId="49" applyFont="1" applyFill="1" applyBorder="1" applyAlignment="1">
      <alignment/>
    </xf>
    <xf numFmtId="0" fontId="84" fillId="37" borderId="50" xfId="49" applyFont="1" applyFill="1" applyBorder="1" applyAlignment="1">
      <alignment horizontal="center"/>
    </xf>
    <xf numFmtId="0" fontId="84" fillId="37" borderId="51" xfId="49" applyFont="1" applyFill="1" applyBorder="1" applyAlignment="1">
      <alignment horizontal="center"/>
    </xf>
    <xf numFmtId="4" fontId="37" fillId="37" borderId="24" xfId="49" applyNumberFormat="1" applyFont="1" applyFill="1" applyBorder="1" applyAlignment="1">
      <alignment horizontal="center"/>
    </xf>
    <xf numFmtId="0" fontId="84" fillId="37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4" fontId="37" fillId="0" borderId="24" xfId="49" applyNumberFormat="1" applyFont="1" applyFill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7" fillId="0" borderId="50" xfId="49" applyFont="1" applyFill="1" applyBorder="1" applyAlignment="1">
      <alignment horizontal="left" vertical="center"/>
    </xf>
    <xf numFmtId="0" fontId="37" fillId="0" borderId="50" xfId="49" applyFont="1" applyFill="1" applyBorder="1" applyAlignment="1">
      <alignment horizontal="center" vertical="center"/>
    </xf>
    <xf numFmtId="0" fontId="37" fillId="0" borderId="51" xfId="49" applyFont="1" applyFill="1" applyBorder="1" applyAlignment="1">
      <alignment horizontal="center" vertical="center"/>
    </xf>
    <xf numFmtId="4" fontId="37" fillId="0" borderId="24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7" fillId="0" borderId="76" xfId="49" applyFont="1" applyFill="1" applyBorder="1" applyAlignment="1">
      <alignment horizontal="center"/>
    </xf>
    <xf numFmtId="0" fontId="37" fillId="0" borderId="74" xfId="49" applyFont="1" applyFill="1" applyBorder="1" applyAlignment="1">
      <alignment horizontal="center"/>
    </xf>
    <xf numFmtId="4" fontId="37" fillId="0" borderId="61" xfId="49" applyNumberFormat="1" applyFont="1" applyFill="1" applyBorder="1" applyAlignment="1">
      <alignment/>
    </xf>
    <xf numFmtId="0" fontId="37" fillId="0" borderId="76" xfId="49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38" fillId="0" borderId="0" xfId="0" applyFont="1" applyAlignment="1">
      <alignment horizontal="left" vertical="center"/>
    </xf>
    <xf numFmtId="4" fontId="37" fillId="4" borderId="66" xfId="0" applyNumberFormat="1" applyFont="1" applyFill="1" applyBorder="1" applyAlignment="1">
      <alignment/>
    </xf>
    <xf numFmtId="4" fontId="37" fillId="4" borderId="74" xfId="0" applyNumberFormat="1" applyFont="1" applyFill="1" applyBorder="1" applyAlignment="1">
      <alignment/>
    </xf>
    <xf numFmtId="4" fontId="37" fillId="4" borderId="51" xfId="0" applyNumberFormat="1" applyFont="1" applyFill="1" applyBorder="1" applyAlignment="1">
      <alignment/>
    </xf>
    <xf numFmtId="4" fontId="43" fillId="4" borderId="48" xfId="0" applyNumberFormat="1" applyFont="1" applyFill="1" applyBorder="1" applyAlignment="1">
      <alignment/>
    </xf>
    <xf numFmtId="4" fontId="37" fillId="4" borderId="57" xfId="0" applyNumberFormat="1" applyFont="1" applyFill="1" applyBorder="1" applyAlignment="1">
      <alignment/>
    </xf>
    <xf numFmtId="4" fontId="43" fillId="4" borderId="78" xfId="0" applyNumberFormat="1" applyFont="1" applyFill="1" applyBorder="1" applyAlignment="1">
      <alignment horizontal="center"/>
    </xf>
    <xf numFmtId="190" fontId="37" fillId="37" borderId="22" xfId="0" applyNumberFormat="1" applyFont="1" applyFill="1" applyBorder="1" applyAlignment="1">
      <alignment/>
    </xf>
    <xf numFmtId="190" fontId="37" fillId="37" borderId="0" xfId="0" applyNumberFormat="1" applyFont="1" applyFill="1" applyBorder="1" applyAlignment="1">
      <alignment/>
    </xf>
    <xf numFmtId="0" fontId="40" fillId="2" borderId="62" xfId="0" applyFont="1" applyFill="1" applyBorder="1" applyAlignment="1">
      <alignment horizontal="center"/>
    </xf>
    <xf numFmtId="0" fontId="40" fillId="2" borderId="45" xfId="0" applyFont="1" applyFill="1" applyBorder="1" applyAlignment="1">
      <alignment horizontal="center"/>
    </xf>
    <xf numFmtId="0" fontId="40" fillId="2" borderId="70" xfId="0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14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49" fontId="51" fillId="0" borderId="25" xfId="0" applyNumberFormat="1" applyFont="1" applyFill="1" applyBorder="1" applyAlignment="1">
      <alignment horizontal="center"/>
    </xf>
    <xf numFmtId="49" fontId="51" fillId="0" borderId="20" xfId="0" applyNumberFormat="1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58" fillId="2" borderId="14" xfId="0" applyFont="1" applyFill="1" applyBorder="1" applyAlignment="1">
      <alignment horizontal="center"/>
    </xf>
    <xf numFmtId="0" fontId="58" fillId="2" borderId="24" xfId="0" applyFont="1" applyFill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43" fillId="0" borderId="7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59" xfId="0" applyFont="1" applyBorder="1" applyAlignment="1">
      <alignment horizontal="left"/>
    </xf>
    <xf numFmtId="0" fontId="51" fillId="2" borderId="54" xfId="0" applyFont="1" applyFill="1" applyBorder="1" applyAlignment="1">
      <alignment horizontal="center" vertical="center" wrapText="1"/>
    </xf>
    <xf numFmtId="0" fontId="51" fillId="2" borderId="37" xfId="0" applyFont="1" applyFill="1" applyBorder="1" applyAlignment="1">
      <alignment horizontal="center" vertical="center" wrapText="1"/>
    </xf>
    <xf numFmtId="0" fontId="51" fillId="2" borderId="75" xfId="0" applyFont="1" applyFill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7" fillId="0" borderId="2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3" fillId="2" borderId="62" xfId="0" applyFont="1" applyFill="1" applyBorder="1" applyAlignment="1">
      <alignment horizontal="center"/>
    </xf>
    <xf numFmtId="0" fontId="43" fillId="2" borderId="45" xfId="0" applyFont="1" applyFill="1" applyBorder="1" applyAlignment="1">
      <alignment horizontal="center"/>
    </xf>
    <xf numFmtId="0" fontId="43" fillId="2" borderId="80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4" fontId="46" fillId="0" borderId="14" xfId="0" applyNumberFormat="1" applyFont="1" applyBorder="1" applyAlignment="1">
      <alignment horizontal="center"/>
    </xf>
    <xf numFmtId="0" fontId="37" fillId="0" borderId="39" xfId="50" applyFont="1" applyBorder="1" applyAlignment="1">
      <alignment horizontal="center" vertical="center" shrinkToFit="1"/>
      <protection/>
    </xf>
    <xf numFmtId="0" fontId="37" fillId="0" borderId="37" xfId="50" applyFont="1" applyBorder="1" applyAlignment="1">
      <alignment horizontal="center" vertical="center" shrinkToFit="1"/>
      <protection/>
    </xf>
    <xf numFmtId="0" fontId="37" fillId="0" borderId="75" xfId="50" applyFont="1" applyBorder="1" applyAlignment="1">
      <alignment horizontal="center" vertical="center" shrinkToFit="1"/>
      <protection/>
    </xf>
    <xf numFmtId="3" fontId="43" fillId="2" borderId="45" xfId="0" applyNumberFormat="1" applyFont="1" applyFill="1" applyBorder="1" applyAlignment="1">
      <alignment horizontal="right"/>
    </xf>
    <xf numFmtId="3" fontId="43" fillId="2" borderId="80" xfId="0" applyNumberFormat="1" applyFont="1" applyFill="1" applyBorder="1" applyAlignment="1">
      <alignment horizontal="right"/>
    </xf>
    <xf numFmtId="0" fontId="55" fillId="0" borderId="39" xfId="50" applyFont="1" applyBorder="1" applyAlignment="1">
      <alignment horizontal="center" vertical="center" wrapText="1"/>
      <protection/>
    </xf>
    <xf numFmtId="0" fontId="55" fillId="0" borderId="37" xfId="50" applyFont="1" applyBorder="1" applyAlignment="1">
      <alignment horizontal="center" vertical="center" wrapText="1"/>
      <protection/>
    </xf>
    <xf numFmtId="0" fontId="55" fillId="0" borderId="38" xfId="50" applyFont="1" applyBorder="1" applyAlignment="1">
      <alignment horizontal="center" vertical="center" wrapText="1"/>
      <protection/>
    </xf>
    <xf numFmtId="0" fontId="43" fillId="2" borderId="21" xfId="0" applyFont="1" applyFill="1" applyBorder="1" applyAlignment="1">
      <alignment horizontal="center"/>
    </xf>
    <xf numFmtId="0" fontId="43" fillId="2" borderId="22" xfId="0" applyFont="1" applyFill="1" applyBorder="1" applyAlignment="1">
      <alignment horizontal="center"/>
    </xf>
    <xf numFmtId="0" fontId="43" fillId="2" borderId="58" xfId="0" applyFont="1" applyFill="1" applyBorder="1" applyAlignment="1">
      <alignment horizontal="center"/>
    </xf>
    <xf numFmtId="0" fontId="43" fillId="2" borderId="54" xfId="0" applyFont="1" applyFill="1" applyBorder="1" applyAlignment="1">
      <alignment horizontal="center"/>
    </xf>
    <xf numFmtId="0" fontId="43" fillId="2" borderId="37" xfId="0" applyFont="1" applyFill="1" applyBorder="1" applyAlignment="1">
      <alignment horizontal="center"/>
    </xf>
    <xf numFmtId="0" fontId="43" fillId="2" borderId="75" xfId="0" applyFont="1" applyFill="1" applyBorder="1" applyAlignment="1">
      <alignment horizontal="center"/>
    </xf>
    <xf numFmtId="0" fontId="51" fillId="0" borderId="54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43" fillId="2" borderId="54" xfId="49" applyFont="1" applyFill="1" applyBorder="1" applyAlignment="1">
      <alignment horizontal="right" vertical="center"/>
    </xf>
    <xf numFmtId="0" fontId="43" fillId="2" borderId="37" xfId="49" applyFont="1" applyFill="1" applyBorder="1" applyAlignment="1">
      <alignment horizontal="right" vertical="center"/>
    </xf>
    <xf numFmtId="0" fontId="43" fillId="2" borderId="75" xfId="49" applyFont="1" applyFill="1" applyBorder="1" applyAlignment="1">
      <alignment horizontal="right" vertical="center"/>
    </xf>
    <xf numFmtId="0" fontId="51" fillId="2" borderId="44" xfId="49" applyFont="1" applyFill="1" applyBorder="1" applyAlignment="1">
      <alignment horizontal="right" vertical="center"/>
    </xf>
    <xf numFmtId="0" fontId="51" fillId="2" borderId="45" xfId="49" applyFont="1" applyFill="1" applyBorder="1" applyAlignment="1">
      <alignment horizontal="right" vertical="center"/>
    </xf>
    <xf numFmtId="0" fontId="51" fillId="2" borderId="80" xfId="49" applyFont="1" applyFill="1" applyBorder="1" applyAlignment="1">
      <alignment horizontal="right" vertical="center"/>
    </xf>
    <xf numFmtId="0" fontId="7" fillId="0" borderId="5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43" fillId="2" borderId="41" xfId="49" applyFont="1" applyFill="1" applyBorder="1" applyAlignment="1">
      <alignment horizontal="right"/>
    </xf>
    <xf numFmtId="0" fontId="43" fillId="2" borderId="36" xfId="49" applyFont="1" applyFill="1" applyBorder="1" applyAlignment="1">
      <alignment horizontal="right"/>
    </xf>
    <xf numFmtId="0" fontId="43" fillId="2" borderId="40" xfId="49" applyFont="1" applyFill="1" applyBorder="1" applyAlignment="1">
      <alignment horizontal="right"/>
    </xf>
    <xf numFmtId="14" fontId="0" fillId="0" borderId="42" xfId="0" applyNumberFormat="1" applyBorder="1" applyAlignment="1">
      <alignment vertical="top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POL.XLS" xfId="50"/>
    <cellStyle name="písmo DEM ceník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ett\konstr\data\Projekce\Knihovna%20II\ROK%202010\REALIZACE\01669_Milevsko_rekonstr._HV\REALIZACE%20ZAD&#193;VAC&#205;\STROJN&#205;_Rozpo&#269;et_a_V&#253;kaz_v&#253;m&#283;r\01600P&#237;sek%20Sedl&#225;&#269;kova\Sedl&#225;&#269;.p&#345;.rozp.3-10\TeplovodySedla&#269;kova-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0">
          <cell r="E10">
            <v>0</v>
          </cell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J460"/>
  <sheetViews>
    <sheetView tabSelected="1" zoomScaleSheetLayoutView="115" zoomScalePageLayoutView="0" workbookViewId="0" topLeftCell="A1">
      <selection activeCell="M22" sqref="M22"/>
    </sheetView>
  </sheetViews>
  <sheetFormatPr defaultColWidth="9.33203125" defaultRowHeight="12.75"/>
  <cols>
    <col min="1" max="1" width="3.33203125" style="0" customWidth="1"/>
    <col min="2" max="2" width="5.16015625" style="0" customWidth="1"/>
    <col min="3" max="3" width="19.83203125" style="0" customWidth="1"/>
    <col min="4" max="4" width="16.83203125" style="0" customWidth="1"/>
    <col min="5" max="5" width="10.83203125" style="0" customWidth="1"/>
    <col min="6" max="6" width="14.5" style="0" customWidth="1"/>
    <col min="7" max="7" width="18.33203125" style="0" customWidth="1"/>
    <col min="8" max="8" width="13.66015625" style="0" customWidth="1"/>
    <col min="9" max="9" width="3.33203125" style="0" customWidth="1"/>
  </cols>
  <sheetData>
    <row r="1" spans="2:8" s="60" customFormat="1" ht="19.5" thickBot="1">
      <c r="B1" s="87" t="s">
        <v>0</v>
      </c>
      <c r="C1" s="88"/>
      <c r="D1" s="88"/>
      <c r="E1" s="88"/>
      <c r="F1" s="88"/>
      <c r="G1" s="88"/>
      <c r="H1" s="89"/>
    </row>
    <row r="2" spans="2:8" s="60" customFormat="1" ht="13.5" thickBot="1">
      <c r="B2" s="76" t="s">
        <v>4</v>
      </c>
      <c r="C2" s="77"/>
      <c r="D2" s="98" t="s">
        <v>5</v>
      </c>
      <c r="E2" s="96"/>
      <c r="F2" s="97"/>
      <c r="G2" s="77" t="s">
        <v>6</v>
      </c>
      <c r="H2" s="79"/>
    </row>
    <row r="3" spans="2:8" s="60" customFormat="1" ht="27.75" customHeight="1" thickBot="1">
      <c r="B3" s="99"/>
      <c r="C3" s="100"/>
      <c r="D3" s="460" t="s">
        <v>76</v>
      </c>
      <c r="E3" s="461"/>
      <c r="F3" s="462"/>
      <c r="G3" s="101"/>
      <c r="H3" s="102" t="s">
        <v>83</v>
      </c>
    </row>
    <row r="4" spans="2:8" s="60" customFormat="1" ht="12.75">
      <c r="B4" s="76" t="s">
        <v>1</v>
      </c>
      <c r="C4" s="90"/>
      <c r="D4" s="77" t="s">
        <v>2</v>
      </c>
      <c r="E4" s="77"/>
      <c r="F4" s="77"/>
      <c r="G4" s="78" t="s">
        <v>3</v>
      </c>
      <c r="H4" s="79"/>
    </row>
    <row r="5" spans="2:8" s="60" customFormat="1" ht="12.75">
      <c r="B5" s="443" t="s">
        <v>96</v>
      </c>
      <c r="C5" s="444"/>
      <c r="D5" s="445" t="s">
        <v>95</v>
      </c>
      <c r="E5" s="446"/>
      <c r="F5" s="447"/>
      <c r="G5" s="65"/>
      <c r="H5" s="67"/>
    </row>
    <row r="6" spans="2:10" ht="12.75">
      <c r="B6" s="58"/>
      <c r="C6" s="59"/>
      <c r="D6" s="469"/>
      <c r="E6" s="469"/>
      <c r="F6" s="469"/>
      <c r="G6" s="470"/>
      <c r="H6" s="471"/>
      <c r="I6" s="60"/>
      <c r="J6" s="60"/>
    </row>
    <row r="7" spans="2:10" ht="12.75">
      <c r="B7" s="58" t="s">
        <v>73</v>
      </c>
      <c r="C7" s="59"/>
      <c r="D7" s="441" t="s">
        <v>74</v>
      </c>
      <c r="E7" s="441"/>
      <c r="F7" s="441"/>
      <c r="G7" s="441"/>
      <c r="H7" s="442"/>
      <c r="I7" s="60"/>
      <c r="J7" s="60"/>
    </row>
    <row r="8" spans="2:10" ht="12.75">
      <c r="B8" s="58" t="s">
        <v>8</v>
      </c>
      <c r="C8" s="59"/>
      <c r="D8" s="441" t="s">
        <v>72</v>
      </c>
      <c r="E8" s="441"/>
      <c r="F8" s="441"/>
      <c r="G8" s="441"/>
      <c r="H8" s="442"/>
      <c r="I8" s="60"/>
      <c r="J8" s="60"/>
    </row>
    <row r="9" spans="2:10" ht="12.75">
      <c r="B9" s="61" t="s">
        <v>7</v>
      </c>
      <c r="C9" s="62"/>
      <c r="D9" s="441" t="s">
        <v>71</v>
      </c>
      <c r="E9" s="441"/>
      <c r="F9" s="441"/>
      <c r="G9" s="441"/>
      <c r="H9" s="442"/>
      <c r="I9" s="60"/>
      <c r="J9" s="60"/>
    </row>
    <row r="10" spans="2:10" ht="12.75">
      <c r="B10" s="64"/>
      <c r="C10" s="65"/>
      <c r="D10" s="65"/>
      <c r="E10" s="65"/>
      <c r="F10" s="457"/>
      <c r="G10" s="458"/>
      <c r="H10" s="459"/>
      <c r="I10" s="60"/>
      <c r="J10" s="60"/>
    </row>
    <row r="11" spans="2:10" ht="19.5" thickBot="1">
      <c r="B11" s="463" t="s">
        <v>75</v>
      </c>
      <c r="C11" s="464"/>
      <c r="D11" s="464"/>
      <c r="E11" s="464"/>
      <c r="F11" s="464"/>
      <c r="G11" s="464"/>
      <c r="H11" s="465"/>
      <c r="I11" s="60"/>
      <c r="J11" s="60"/>
    </row>
    <row r="12" spans="2:10" ht="13.5" thickBot="1">
      <c r="B12" s="466" t="s">
        <v>69</v>
      </c>
      <c r="C12" s="467"/>
      <c r="D12" s="468"/>
      <c r="E12" s="466" t="s">
        <v>70</v>
      </c>
      <c r="F12" s="467"/>
      <c r="G12" s="467"/>
      <c r="H12" s="468"/>
      <c r="I12" s="60"/>
      <c r="J12" s="60"/>
    </row>
    <row r="13" spans="2:10" ht="12.75">
      <c r="B13" s="91"/>
      <c r="C13" s="92" t="s">
        <v>9</v>
      </c>
      <c r="D13" s="425">
        <f>REKAPITULACE!H11</f>
        <v>1979470.7999999998</v>
      </c>
      <c r="E13" s="70" t="s">
        <v>35</v>
      </c>
      <c r="F13" s="71"/>
      <c r="G13" s="72"/>
      <c r="H13" s="425">
        <f>REKAPITULACE!J16</f>
        <v>18636.669899999994</v>
      </c>
      <c r="I13" s="60"/>
      <c r="J13" s="60"/>
    </row>
    <row r="14" spans="2:10" ht="12.75">
      <c r="B14" s="68"/>
      <c r="C14" s="69" t="s">
        <v>10</v>
      </c>
      <c r="D14" s="426">
        <f>REKAPITULACE!I11</f>
        <v>425633.5299999999</v>
      </c>
      <c r="E14" s="61" t="s">
        <v>34</v>
      </c>
      <c r="F14" s="73"/>
      <c r="G14" s="74"/>
      <c r="H14" s="426">
        <f>REKAPITULACE!J17</f>
        <v>0</v>
      </c>
      <c r="I14" s="60"/>
      <c r="J14" s="60"/>
    </row>
    <row r="15" spans="2:10" ht="12.75">
      <c r="B15" s="68"/>
      <c r="C15" s="69" t="s">
        <v>11</v>
      </c>
      <c r="D15" s="426">
        <f>REKAPITULACE!F11</f>
        <v>0</v>
      </c>
      <c r="E15" s="61" t="s">
        <v>33</v>
      </c>
      <c r="F15" s="73"/>
      <c r="G15" s="74"/>
      <c r="H15" s="426">
        <f>REKAPITULACE!J18</f>
        <v>0</v>
      </c>
      <c r="I15" s="60"/>
      <c r="J15" s="60"/>
    </row>
    <row r="16" spans="2:10" ht="12.75">
      <c r="B16" s="68"/>
      <c r="C16" s="63" t="s">
        <v>12</v>
      </c>
      <c r="D16" s="427">
        <f>REKAPITULACE!G11</f>
        <v>195588.8</v>
      </c>
      <c r="E16" s="61" t="s">
        <v>77</v>
      </c>
      <c r="F16" s="73"/>
      <c r="G16" s="74"/>
      <c r="H16" s="427">
        <f>REKAPITULACE!J19</f>
        <v>0</v>
      </c>
      <c r="I16" s="60"/>
      <c r="J16" s="60"/>
    </row>
    <row r="17" spans="2:10" ht="13.5" thickBot="1">
      <c r="B17" s="64"/>
      <c r="C17" s="152" t="s">
        <v>88</v>
      </c>
      <c r="D17" s="426">
        <f>REKAPITULACE!J11</f>
        <v>0</v>
      </c>
      <c r="E17" s="64"/>
      <c r="F17" s="151"/>
      <c r="G17" s="106"/>
      <c r="H17" s="429"/>
      <c r="I17" s="60"/>
      <c r="J17" s="60"/>
    </row>
    <row r="18" spans="2:10" ht="13.5" thickBot="1">
      <c r="B18" s="448" t="s">
        <v>13</v>
      </c>
      <c r="C18" s="449"/>
      <c r="D18" s="428">
        <f>SUM(D13:D17)</f>
        <v>2600693.1299999994</v>
      </c>
      <c r="E18" s="448" t="s">
        <v>15</v>
      </c>
      <c r="F18" s="450"/>
      <c r="G18" s="449"/>
      <c r="H18" s="428">
        <f>SUM(H13:H17)</f>
        <v>18636.669899999994</v>
      </c>
      <c r="I18" s="60"/>
      <c r="J18" s="60"/>
    </row>
    <row r="19" spans="2:10" ht="13.5" thickBot="1">
      <c r="B19" s="451"/>
      <c r="C19" s="452"/>
      <c r="D19" s="452"/>
      <c r="E19" s="452"/>
      <c r="F19" s="452"/>
      <c r="G19" s="452"/>
      <c r="H19" s="453"/>
      <c r="I19" s="60"/>
      <c r="J19" s="60"/>
    </row>
    <row r="20" spans="2:10" ht="13.5" thickBot="1">
      <c r="B20" s="454" t="s">
        <v>78</v>
      </c>
      <c r="C20" s="455"/>
      <c r="D20" s="455"/>
      <c r="E20" s="456"/>
      <c r="F20" s="430">
        <f>D18+H18</f>
        <v>2619329.7998999995</v>
      </c>
      <c r="G20" s="48"/>
      <c r="H20" s="93"/>
      <c r="I20" s="60"/>
      <c r="J20" s="60"/>
    </row>
    <row r="21" spans="2:10" ht="12.75">
      <c r="B21" s="76" t="s">
        <v>18</v>
      </c>
      <c r="C21" s="77"/>
      <c r="D21" s="103">
        <v>21</v>
      </c>
      <c r="E21" s="77" t="s">
        <v>19</v>
      </c>
      <c r="F21" s="78"/>
      <c r="G21" s="431">
        <f>F20</f>
        <v>2619329.7998999995</v>
      </c>
      <c r="H21" s="79"/>
      <c r="I21" s="60"/>
      <c r="J21" s="60"/>
    </row>
    <row r="22" spans="2:10" ht="12.75">
      <c r="B22" s="58" t="s">
        <v>20</v>
      </c>
      <c r="C22" s="59"/>
      <c r="D22" s="84">
        <f>D21</f>
        <v>21</v>
      </c>
      <c r="E22" s="59" t="s">
        <v>19</v>
      </c>
      <c r="F22" s="80"/>
      <c r="G22" s="432">
        <f>ROUND(PRODUCT(G21,D22/100),1)</f>
        <v>550059.3</v>
      </c>
      <c r="H22" s="85"/>
      <c r="I22" s="86"/>
      <c r="J22" s="60"/>
    </row>
    <row r="23" spans="2:10" ht="16.5" thickBot="1">
      <c r="B23" s="433" t="s">
        <v>79</v>
      </c>
      <c r="C23" s="434"/>
      <c r="D23" s="434"/>
      <c r="E23" s="435"/>
      <c r="F23" s="110"/>
      <c r="G23" s="111">
        <f>SUM(G21:G22)</f>
        <v>3169389.0999</v>
      </c>
      <c r="H23" s="112"/>
      <c r="I23" s="60"/>
      <c r="J23" s="60"/>
    </row>
    <row r="24" spans="2:10" ht="13.5" thickBot="1">
      <c r="B24" s="60"/>
      <c r="C24" s="60"/>
      <c r="D24" s="60"/>
      <c r="E24" s="60"/>
      <c r="F24" s="60"/>
      <c r="G24" s="60"/>
      <c r="H24" s="60"/>
      <c r="I24" s="60"/>
      <c r="J24" s="60"/>
    </row>
    <row r="25" spans="2:10" ht="12.75">
      <c r="B25" s="436" t="s">
        <v>81</v>
      </c>
      <c r="C25" s="437"/>
      <c r="D25" s="438"/>
      <c r="E25" s="107"/>
      <c r="F25" s="439" t="s">
        <v>80</v>
      </c>
      <c r="G25" s="437"/>
      <c r="H25" s="440"/>
      <c r="I25" s="60"/>
      <c r="J25" s="60"/>
    </row>
    <row r="26" spans="2:10" ht="12.75">
      <c r="B26" s="64" t="s">
        <v>16</v>
      </c>
      <c r="C26" s="65"/>
      <c r="D26" s="105" t="s">
        <v>303</v>
      </c>
      <c r="E26" s="48"/>
      <c r="F26" s="80" t="s">
        <v>16</v>
      </c>
      <c r="G26" s="59"/>
      <c r="H26" s="81"/>
      <c r="I26" s="60"/>
      <c r="J26" s="60"/>
    </row>
    <row r="27" spans="2:10" ht="12.75">
      <c r="B27" s="64"/>
      <c r="C27" s="82"/>
      <c r="D27" s="105"/>
      <c r="E27" s="48"/>
      <c r="F27" s="66"/>
      <c r="G27" s="65"/>
      <c r="H27" s="67"/>
      <c r="I27" s="60"/>
      <c r="J27" s="60"/>
    </row>
    <row r="28" spans="2:10" ht="12.75">
      <c r="B28" s="64" t="s">
        <v>17</v>
      </c>
      <c r="C28" s="83"/>
      <c r="D28" s="512">
        <v>44932</v>
      </c>
      <c r="E28" s="48"/>
      <c r="F28" s="66" t="s">
        <v>17</v>
      </c>
      <c r="G28" s="65"/>
      <c r="H28" s="67"/>
      <c r="I28" s="60"/>
      <c r="J28" s="60"/>
    </row>
    <row r="29" spans="2:10" ht="12.75">
      <c r="B29" s="64"/>
      <c r="C29" s="65"/>
      <c r="D29" s="105"/>
      <c r="E29" s="48"/>
      <c r="F29" s="66"/>
      <c r="G29" s="65"/>
      <c r="H29" s="67"/>
      <c r="I29" s="60"/>
      <c r="J29" s="60"/>
    </row>
    <row r="30" spans="2:10" ht="13.5" thickBot="1">
      <c r="B30" s="94" t="s">
        <v>82</v>
      </c>
      <c r="C30" s="95"/>
      <c r="D30" s="108"/>
      <c r="E30" s="109"/>
      <c r="F30" s="104" t="s">
        <v>82</v>
      </c>
      <c r="G30" s="95"/>
      <c r="H30" s="102"/>
      <c r="I30" s="60"/>
      <c r="J30" s="60"/>
    </row>
    <row r="31" spans="2:10" ht="12.75">
      <c r="B31" s="60"/>
      <c r="C31" s="60"/>
      <c r="D31" s="60"/>
      <c r="E31" s="60"/>
      <c r="F31" s="60"/>
      <c r="G31" s="60"/>
      <c r="H31" s="60"/>
      <c r="I31" s="60"/>
      <c r="J31" s="60"/>
    </row>
    <row r="430" ht="38.25">
      <c r="D430" t="s">
        <v>54</v>
      </c>
    </row>
    <row r="460" ht="51">
      <c r="D460" t="s">
        <v>52</v>
      </c>
    </row>
  </sheetData>
  <sheetProtection/>
  <mergeCells count="18">
    <mergeCell ref="B20:E20"/>
    <mergeCell ref="F10:H10"/>
    <mergeCell ref="D3:F3"/>
    <mergeCell ref="B11:H11"/>
    <mergeCell ref="B12:D12"/>
    <mergeCell ref="E12:H12"/>
    <mergeCell ref="D6:H6"/>
    <mergeCell ref="D7:H7"/>
    <mergeCell ref="B23:E23"/>
    <mergeCell ref="B25:D25"/>
    <mergeCell ref="F25:H25"/>
    <mergeCell ref="D8:H8"/>
    <mergeCell ref="D9:H9"/>
    <mergeCell ref="B5:C5"/>
    <mergeCell ref="D5:F5"/>
    <mergeCell ref="B18:C18"/>
    <mergeCell ref="E18:G18"/>
    <mergeCell ref="B19:H19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64"/>
  <sheetViews>
    <sheetView view="pageBreakPreview" zoomScaleNormal="115" zoomScaleSheetLayoutView="100" workbookViewId="0" topLeftCell="A1">
      <selection activeCell="H36" sqref="H36"/>
    </sheetView>
  </sheetViews>
  <sheetFormatPr defaultColWidth="9.33203125" defaultRowHeight="12.75"/>
  <cols>
    <col min="1" max="1" width="3.33203125" style="0" customWidth="1"/>
    <col min="2" max="2" width="12.66015625" style="0" customWidth="1"/>
    <col min="3" max="3" width="16" style="0" customWidth="1"/>
    <col min="6" max="6" width="10.66015625" style="0" customWidth="1"/>
    <col min="7" max="7" width="13.66015625" style="0" bestFit="1" customWidth="1"/>
    <col min="8" max="9" width="10.66015625" style="0" bestFit="1" customWidth="1"/>
    <col min="11" max="11" width="3.33203125" style="0" customWidth="1"/>
  </cols>
  <sheetData>
    <row r="1" spans="1:12" ht="29.25" customHeight="1" thickBot="1">
      <c r="A1" s="60"/>
      <c r="B1" s="153" t="s">
        <v>1</v>
      </c>
      <c r="C1" s="187" t="str">
        <f>'KRYCÍ LIST'!B5</f>
        <v> </v>
      </c>
      <c r="D1" s="487" t="str">
        <f>'KRYCÍ LIST'!D5</f>
        <v>VÝMĚNA ZDROJE TEPLA - UT</v>
      </c>
      <c r="E1" s="488"/>
      <c r="F1" s="488"/>
      <c r="G1" s="489"/>
      <c r="H1" s="482"/>
      <c r="I1" s="483"/>
      <c r="J1" s="484"/>
      <c r="K1" s="154"/>
      <c r="L1" s="5"/>
    </row>
    <row r="2" spans="1:11" ht="12.75">
      <c r="A2" s="60"/>
      <c r="B2" s="113"/>
      <c r="C2" s="113"/>
      <c r="D2" s="113"/>
      <c r="E2" s="113"/>
      <c r="F2" s="113"/>
      <c r="G2" s="113"/>
      <c r="H2" s="113"/>
      <c r="I2" s="113"/>
      <c r="J2" s="113"/>
      <c r="K2" s="60"/>
    </row>
    <row r="3" spans="1:11" ht="18.75">
      <c r="A3" s="60"/>
      <c r="B3" s="155" t="s">
        <v>21</v>
      </c>
      <c r="C3" s="156"/>
      <c r="D3" s="156"/>
      <c r="E3" s="156"/>
      <c r="F3" s="156"/>
      <c r="G3" s="156"/>
      <c r="H3" s="156"/>
      <c r="I3" s="156"/>
      <c r="J3" s="156"/>
      <c r="K3" s="60"/>
    </row>
    <row r="4" spans="1:11" ht="9.75" customHeight="1" thickBot="1">
      <c r="A4" s="60"/>
      <c r="B4" s="113"/>
      <c r="C4" s="113"/>
      <c r="D4" s="113"/>
      <c r="E4" s="113"/>
      <c r="F4" s="113"/>
      <c r="G4" s="113"/>
      <c r="H4" s="113"/>
      <c r="I4" s="113"/>
      <c r="J4" s="113"/>
      <c r="K4" s="60"/>
    </row>
    <row r="5" spans="1:11" ht="13.5" thickBot="1">
      <c r="A5" s="60"/>
      <c r="B5" s="493" t="s">
        <v>22</v>
      </c>
      <c r="C5" s="494"/>
      <c r="D5" s="494"/>
      <c r="E5" s="495"/>
      <c r="F5" s="157" t="s">
        <v>23</v>
      </c>
      <c r="G5" s="158" t="s">
        <v>24</v>
      </c>
      <c r="H5" s="158" t="s">
        <v>25</v>
      </c>
      <c r="I5" s="158" t="s">
        <v>26</v>
      </c>
      <c r="J5" s="159" t="s">
        <v>14</v>
      </c>
      <c r="K5" s="60"/>
    </row>
    <row r="6" spans="1:11" ht="12.75">
      <c r="A6" s="60"/>
      <c r="B6" s="160" t="s">
        <v>45</v>
      </c>
      <c r="C6" s="475" t="s">
        <v>46</v>
      </c>
      <c r="D6" s="475"/>
      <c r="E6" s="476"/>
      <c r="F6" s="161"/>
      <c r="G6" s="162"/>
      <c r="H6" s="162"/>
      <c r="I6" s="162"/>
      <c r="J6" s="163"/>
      <c r="K6" s="60"/>
    </row>
    <row r="7" spans="1:13" ht="12.75">
      <c r="A7" s="60"/>
      <c r="B7" s="194" t="s">
        <v>84</v>
      </c>
      <c r="C7" s="479" t="str">
        <f>DEMONTÁŽ!C5</f>
        <v>DEMONTÁŽE - ÚT</v>
      </c>
      <c r="D7" s="479"/>
      <c r="E7" s="480"/>
      <c r="F7" s="161"/>
      <c r="G7" s="165">
        <f>DEMONTÁŽ!G47</f>
        <v>115698.8</v>
      </c>
      <c r="H7" s="162"/>
      <c r="I7" s="60"/>
      <c r="J7" s="163"/>
      <c r="K7" s="60"/>
      <c r="M7" s="5"/>
    </row>
    <row r="8" spans="1:13" ht="12.75">
      <c r="A8" s="60"/>
      <c r="B8" s="194" t="s">
        <v>85</v>
      </c>
      <c r="C8" s="481" t="str">
        <f>KOTELNA!C5</f>
        <v>KOTELNA - strojní část ÚT</v>
      </c>
      <c r="D8" s="479"/>
      <c r="E8" s="480"/>
      <c r="F8" s="161"/>
      <c r="G8" s="166"/>
      <c r="H8" s="165">
        <f>KOTELNA!G195</f>
        <v>1979470.7999999998</v>
      </c>
      <c r="I8" s="165">
        <f>KOTELNA!J195</f>
        <v>425633.5299999999</v>
      </c>
      <c r="J8" s="163"/>
      <c r="K8" s="60"/>
      <c r="M8" s="5"/>
    </row>
    <row r="9" spans="1:11" ht="12.75">
      <c r="A9" s="60"/>
      <c r="B9" s="194" t="s">
        <v>86</v>
      </c>
      <c r="C9" s="479" t="str">
        <f>NÁTĚRY!C5</f>
        <v>NÁTĚRY - ÚT</v>
      </c>
      <c r="D9" s="479"/>
      <c r="E9" s="480"/>
      <c r="F9" s="161"/>
      <c r="G9" s="165">
        <f>NÁTĚRY!G16</f>
        <v>3037</v>
      </c>
      <c r="H9" s="162"/>
      <c r="I9" s="166"/>
      <c r="J9" s="163"/>
      <c r="K9" s="60"/>
    </row>
    <row r="10" spans="1:11" ht="13.5" thickBot="1">
      <c r="A10" s="60"/>
      <c r="B10" s="164" t="s">
        <v>87</v>
      </c>
      <c r="C10" s="477" t="str">
        <f>IZOLACE!C5</f>
        <v>TEPELNÉ IZOLACE - ÚT</v>
      </c>
      <c r="D10" s="477"/>
      <c r="E10" s="478"/>
      <c r="F10" s="60"/>
      <c r="G10" s="165">
        <f>IZOLACE!G36</f>
        <v>76853</v>
      </c>
      <c r="H10" s="162"/>
      <c r="I10" s="166"/>
      <c r="J10" s="163"/>
      <c r="K10" s="60"/>
    </row>
    <row r="11" spans="1:11" ht="13.5" thickBot="1">
      <c r="A11" s="60"/>
      <c r="B11" s="493" t="s">
        <v>27</v>
      </c>
      <c r="C11" s="494"/>
      <c r="D11" s="494"/>
      <c r="E11" s="495"/>
      <c r="F11" s="167">
        <f>SUM(F6:F10)</f>
        <v>0</v>
      </c>
      <c r="G11" s="168">
        <f>SUM(G7:G10)</f>
        <v>195588.8</v>
      </c>
      <c r="H11" s="168">
        <f>SUM(H7:H10)</f>
        <v>1979470.7999999998</v>
      </c>
      <c r="I11" s="168">
        <f>SUM(I7:I10)</f>
        <v>425633.5299999999</v>
      </c>
      <c r="J11" s="169">
        <f>SUM(J7:J10)</f>
        <v>0</v>
      </c>
      <c r="K11" s="60"/>
    </row>
    <row r="12" spans="1:11" ht="12.75">
      <c r="A12" s="60"/>
      <c r="B12" s="65"/>
      <c r="C12" s="65"/>
      <c r="D12" s="65"/>
      <c r="E12" s="65"/>
      <c r="F12" s="65"/>
      <c r="G12" s="65"/>
      <c r="H12" s="65"/>
      <c r="I12" s="65"/>
      <c r="J12" s="65"/>
      <c r="K12" s="60"/>
    </row>
    <row r="13" spans="1:11" ht="18.75">
      <c r="A13" s="60"/>
      <c r="B13" s="156" t="s">
        <v>28</v>
      </c>
      <c r="C13" s="156"/>
      <c r="D13" s="156"/>
      <c r="E13" s="156"/>
      <c r="F13" s="156"/>
      <c r="G13" s="156"/>
      <c r="H13" s="170"/>
      <c r="I13" s="156"/>
      <c r="J13" s="156"/>
      <c r="K13" s="60"/>
    </row>
    <row r="14" spans="1:11" ht="9.75" customHeight="1" thickBot="1">
      <c r="A14" s="60"/>
      <c r="B14" s="113"/>
      <c r="C14" s="113"/>
      <c r="D14" s="113"/>
      <c r="E14" s="113"/>
      <c r="F14" s="113"/>
      <c r="G14" s="113"/>
      <c r="H14" s="113"/>
      <c r="I14" s="113"/>
      <c r="J14" s="113"/>
      <c r="K14" s="60"/>
    </row>
    <row r="15" spans="1:11" ht="12.75">
      <c r="A15" s="60"/>
      <c r="B15" s="490" t="s">
        <v>29</v>
      </c>
      <c r="C15" s="491"/>
      <c r="D15" s="491"/>
      <c r="E15" s="492"/>
      <c r="F15" s="171" t="s">
        <v>30</v>
      </c>
      <c r="G15" s="172" t="s">
        <v>31</v>
      </c>
      <c r="H15" s="173" t="s">
        <v>32</v>
      </c>
      <c r="I15" s="174"/>
      <c r="J15" s="175" t="s">
        <v>30</v>
      </c>
      <c r="K15" s="60"/>
    </row>
    <row r="16" spans="1:11" ht="12.75">
      <c r="A16" s="60"/>
      <c r="B16" s="75" t="s">
        <v>35</v>
      </c>
      <c r="C16" s="69"/>
      <c r="D16" s="69"/>
      <c r="E16" s="176"/>
      <c r="F16" s="177">
        <v>0</v>
      </c>
      <c r="G16" s="178">
        <v>3</v>
      </c>
      <c r="H16" s="179">
        <f>G11+I11</f>
        <v>621222.3299999998</v>
      </c>
      <c r="I16" s="340"/>
      <c r="J16" s="180">
        <f>H16*(G16/100)</f>
        <v>18636.669899999994</v>
      </c>
      <c r="K16" s="60"/>
    </row>
    <row r="17" spans="1:11" ht="12.75">
      <c r="A17" s="60"/>
      <c r="B17" s="75" t="s">
        <v>34</v>
      </c>
      <c r="C17" s="69"/>
      <c r="D17" s="69"/>
      <c r="E17" s="176"/>
      <c r="F17" s="177">
        <v>0</v>
      </c>
      <c r="G17" s="181">
        <v>0</v>
      </c>
      <c r="H17" s="182">
        <v>0</v>
      </c>
      <c r="I17" s="183"/>
      <c r="J17" s="184">
        <f>F17+G17*H17/100</f>
        <v>0</v>
      </c>
      <c r="K17" s="60"/>
    </row>
    <row r="18" spans="1:11" ht="12.75">
      <c r="A18" s="60"/>
      <c r="B18" s="75" t="s">
        <v>33</v>
      </c>
      <c r="C18" s="69"/>
      <c r="D18" s="69"/>
      <c r="E18" s="176"/>
      <c r="F18" s="177">
        <v>0</v>
      </c>
      <c r="G18" s="181">
        <v>0</v>
      </c>
      <c r="H18" s="182">
        <v>0</v>
      </c>
      <c r="I18" s="183"/>
      <c r="J18" s="184">
        <f>F18+G18*H18/100</f>
        <v>0</v>
      </c>
      <c r="K18" s="60"/>
    </row>
    <row r="19" spans="1:11" ht="12.75">
      <c r="A19" s="60"/>
      <c r="B19" s="75" t="s">
        <v>77</v>
      </c>
      <c r="C19" s="69"/>
      <c r="D19" s="69"/>
      <c r="E19" s="176"/>
      <c r="F19" s="177">
        <v>0</v>
      </c>
      <c r="G19" s="181">
        <v>0</v>
      </c>
      <c r="H19" s="182">
        <v>0</v>
      </c>
      <c r="I19" s="183"/>
      <c r="J19" s="184">
        <f>F19+G19*H19/100</f>
        <v>0</v>
      </c>
      <c r="K19" s="60"/>
    </row>
    <row r="20" spans="1:11" ht="13.5" thickBot="1">
      <c r="A20" s="60"/>
      <c r="B20" s="472" t="s">
        <v>36</v>
      </c>
      <c r="C20" s="473"/>
      <c r="D20" s="473"/>
      <c r="E20" s="474"/>
      <c r="F20" s="185"/>
      <c r="G20" s="186"/>
      <c r="H20" s="186"/>
      <c r="I20" s="485">
        <f>SUM(J16:J19)</f>
        <v>18636.669899999994</v>
      </c>
      <c r="J20" s="486"/>
      <c r="K20" s="60"/>
    </row>
    <row r="21" spans="1:1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434" ht="76.5">
      <c r="D434" t="s">
        <v>54</v>
      </c>
    </row>
    <row r="464" ht="102">
      <c r="D464" t="s">
        <v>52</v>
      </c>
    </row>
  </sheetData>
  <sheetProtection/>
  <mergeCells count="12">
    <mergeCell ref="H1:J1"/>
    <mergeCell ref="I20:J20"/>
    <mergeCell ref="D1:G1"/>
    <mergeCell ref="B15:E15"/>
    <mergeCell ref="B5:E5"/>
    <mergeCell ref="B11:E11"/>
    <mergeCell ref="B20:E20"/>
    <mergeCell ref="C6:E6"/>
    <mergeCell ref="C10:E10"/>
    <mergeCell ref="C9:E9"/>
    <mergeCell ref="C8:E8"/>
    <mergeCell ref="C7:E7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4"/>
  <sheetViews>
    <sheetView view="pageBreakPreview" zoomScale="130" zoomScaleSheetLayoutView="130" zoomScalePageLayoutView="0" workbookViewId="0" topLeftCell="A16">
      <selection activeCell="C37" sqref="C37"/>
    </sheetView>
  </sheetViews>
  <sheetFormatPr defaultColWidth="9.33203125" defaultRowHeight="12.75"/>
  <cols>
    <col min="1" max="1" width="3.83203125" style="195" customWidth="1"/>
    <col min="2" max="2" width="6.83203125" style="195" customWidth="1"/>
    <col min="3" max="3" width="94.5" style="195" customWidth="1"/>
    <col min="4" max="4" width="5.83203125" style="195" customWidth="1"/>
    <col min="5" max="5" width="9.83203125" style="324" customWidth="1"/>
    <col min="6" max="6" width="12.83203125" style="324" customWidth="1"/>
    <col min="7" max="7" width="14.83203125" style="324" customWidth="1"/>
    <col min="8" max="8" width="4" style="195" customWidth="1"/>
    <col min="9" max="9" width="9.33203125" style="197" customWidth="1"/>
    <col min="10" max="10" width="14.83203125" style="197" customWidth="1"/>
    <col min="11" max="11" width="14.83203125" style="32" customWidth="1"/>
    <col min="12" max="14" width="9.33203125" style="32" customWidth="1"/>
  </cols>
  <sheetData>
    <row r="1" spans="1:16" s="188" customFormat="1" ht="27" customHeight="1">
      <c r="A1" s="195"/>
      <c r="C1" s="270" t="str">
        <f>'KRYCÍ LIST'!D3</f>
        <v>VÝMĚNA ZDROJE TEPLA V OBJEKTU
 ZŠ a MŠ MLADÁ VOŽICE</v>
      </c>
      <c r="D1" s="197"/>
      <c r="E1" s="197"/>
      <c r="F1" s="197"/>
      <c r="G1" s="198"/>
      <c r="H1" s="198"/>
      <c r="I1" s="197"/>
      <c r="J1" s="195"/>
      <c r="K1" s="190"/>
      <c r="L1" s="190"/>
      <c r="M1" s="190"/>
      <c r="N1" s="190"/>
      <c r="O1" s="191"/>
      <c r="P1" s="189"/>
    </row>
    <row r="2" spans="1:16" s="9" customFormat="1" ht="21">
      <c r="A2" s="195"/>
      <c r="B2" s="12"/>
      <c r="C2" s="196"/>
      <c r="D2" s="197"/>
      <c r="E2" s="197"/>
      <c r="F2" s="197"/>
      <c r="G2" s="198"/>
      <c r="H2" s="198"/>
      <c r="I2" s="197"/>
      <c r="J2" s="195"/>
      <c r="K2" s="32"/>
      <c r="L2" s="32"/>
      <c r="M2" s="32"/>
      <c r="N2" s="32"/>
      <c r="O2" s="3"/>
      <c r="P2" s="4"/>
    </row>
    <row r="3" spans="1:16" s="188" customFormat="1" ht="21" customHeight="1">
      <c r="A3" s="195"/>
      <c r="B3" s="272" t="str">
        <f>'KRYCÍ LIST'!B5</f>
        <v> </v>
      </c>
      <c r="C3" s="273" t="str">
        <f>REKAPITULACE!D1</f>
        <v>VÝMĚNA ZDROJE TEPLA - UT</v>
      </c>
      <c r="D3" s="197"/>
      <c r="E3" s="197"/>
      <c r="F3" s="197"/>
      <c r="G3" s="197"/>
      <c r="H3" s="197"/>
      <c r="I3" s="197"/>
      <c r="J3" s="199"/>
      <c r="K3" s="190"/>
      <c r="L3" s="190"/>
      <c r="M3" s="190"/>
      <c r="N3" s="190"/>
      <c r="O3" s="192"/>
      <c r="P3" s="193"/>
    </row>
    <row r="4" spans="1:16" s="9" customFormat="1" ht="16.5" thickBot="1">
      <c r="A4" s="195"/>
      <c r="B4" s="204"/>
      <c r="C4" s="197"/>
      <c r="D4" s="197"/>
      <c r="E4" s="197"/>
      <c r="F4" s="197"/>
      <c r="G4" s="197"/>
      <c r="H4" s="197"/>
      <c r="I4" s="197"/>
      <c r="J4" s="296"/>
      <c r="K4" s="35"/>
      <c r="L4" s="33"/>
      <c r="M4" s="33"/>
      <c r="N4" s="33"/>
      <c r="O4" s="49"/>
      <c r="P4" s="50"/>
    </row>
    <row r="5" spans="1:16" s="1" customFormat="1" ht="19.5" thickBot="1">
      <c r="A5" s="197"/>
      <c r="B5" s="200"/>
      <c r="C5" s="291" t="s">
        <v>134</v>
      </c>
      <c r="D5" s="201"/>
      <c r="E5" s="201"/>
      <c r="F5" s="197"/>
      <c r="G5" s="205"/>
      <c r="H5" s="205"/>
      <c r="I5" s="197"/>
      <c r="J5" s="297"/>
      <c r="K5" s="51"/>
      <c r="L5" s="52"/>
      <c r="M5" s="52"/>
      <c r="N5" s="52"/>
      <c r="O5" s="37"/>
      <c r="P5" s="2"/>
    </row>
    <row r="6" spans="1:16" s="1" customFormat="1" ht="15" customHeight="1" thickBot="1">
      <c r="A6" s="197"/>
      <c r="B6" s="116"/>
      <c r="C6" s="12"/>
      <c r="D6" s="201"/>
      <c r="E6" s="201"/>
      <c r="F6" s="496"/>
      <c r="G6" s="497"/>
      <c r="H6" s="205"/>
      <c r="I6" s="197"/>
      <c r="J6" s="297"/>
      <c r="K6" s="51"/>
      <c r="L6" s="52"/>
      <c r="M6" s="52"/>
      <c r="N6" s="53"/>
      <c r="O6" s="37"/>
      <c r="P6" s="2"/>
    </row>
    <row r="7" spans="2:16" ht="13.5" thickBot="1">
      <c r="B7" s="298" t="s">
        <v>38</v>
      </c>
      <c r="C7" s="299" t="s">
        <v>39</v>
      </c>
      <c r="D7" s="300" t="s">
        <v>90</v>
      </c>
      <c r="E7" s="301" t="s">
        <v>91</v>
      </c>
      <c r="F7" s="302" t="s">
        <v>92</v>
      </c>
      <c r="G7" s="303" t="s">
        <v>94</v>
      </c>
      <c r="J7" s="304"/>
      <c r="K7" s="54"/>
      <c r="L7" s="35"/>
      <c r="M7" s="35"/>
      <c r="N7" s="35"/>
      <c r="O7" s="48"/>
      <c r="P7" s="48"/>
    </row>
    <row r="8" spans="2:16" ht="15.75" customHeight="1">
      <c r="B8" s="305"/>
      <c r="C8" s="306" t="s">
        <v>143</v>
      </c>
      <c r="D8" s="307"/>
      <c r="E8" s="307"/>
      <c r="F8" s="308"/>
      <c r="G8" s="309"/>
      <c r="H8" s="310"/>
      <c r="J8" s="297"/>
      <c r="K8" s="36"/>
      <c r="L8" s="35"/>
      <c r="M8" s="35"/>
      <c r="N8" s="35"/>
      <c r="O8" s="48"/>
      <c r="P8" s="48"/>
    </row>
    <row r="9" spans="1:16" s="9" customFormat="1" ht="12.75">
      <c r="A9" s="195"/>
      <c r="B9" s="318"/>
      <c r="C9" s="361" t="s">
        <v>142</v>
      </c>
      <c r="D9" s="362" t="s">
        <v>50</v>
      </c>
      <c r="E9" s="361">
        <v>2</v>
      </c>
      <c r="F9" s="363">
        <v>945</v>
      </c>
      <c r="G9" s="316">
        <f aca="true" t="shared" si="0" ref="G9:G39">F9*E9</f>
        <v>1890</v>
      </c>
      <c r="H9" s="195"/>
      <c r="I9" s="197"/>
      <c r="J9" s="297"/>
      <c r="K9" s="35"/>
      <c r="L9" s="35"/>
      <c r="M9" s="35"/>
      <c r="N9" s="35"/>
      <c r="O9" s="56"/>
      <c r="P9" s="56"/>
    </row>
    <row r="10" spans="1:16" s="9" customFormat="1" ht="12.75">
      <c r="A10" s="195"/>
      <c r="B10" s="318"/>
      <c r="C10" s="313" t="s">
        <v>166</v>
      </c>
      <c r="D10" s="314" t="s">
        <v>66</v>
      </c>
      <c r="E10" s="313">
        <v>1.5</v>
      </c>
      <c r="F10" s="315">
        <v>1418</v>
      </c>
      <c r="G10" s="316">
        <f>F10*E10</f>
        <v>2127</v>
      </c>
      <c r="H10" s="195"/>
      <c r="I10" s="197"/>
      <c r="J10" s="297"/>
      <c r="K10" s="35"/>
      <c r="L10" s="35"/>
      <c r="M10" s="35"/>
      <c r="N10" s="35"/>
      <c r="O10" s="56"/>
      <c r="P10" s="56"/>
    </row>
    <row r="11" spans="1:16" s="9" customFormat="1" ht="12.75">
      <c r="A11" s="195"/>
      <c r="B11" s="318"/>
      <c r="C11" s="361" t="s">
        <v>144</v>
      </c>
      <c r="D11" s="362" t="s">
        <v>66</v>
      </c>
      <c r="E11" s="361">
        <v>0.6</v>
      </c>
      <c r="F11" s="363">
        <v>1418</v>
      </c>
      <c r="G11" s="316">
        <f t="shared" si="0"/>
        <v>850.8</v>
      </c>
      <c r="H11" s="195"/>
      <c r="I11" s="197"/>
      <c r="J11" s="297"/>
      <c r="K11" s="35"/>
      <c r="L11" s="35"/>
      <c r="M11" s="35"/>
      <c r="N11" s="35"/>
      <c r="O11" s="56"/>
      <c r="P11" s="56"/>
    </row>
    <row r="12" spans="1:16" s="9" customFormat="1" ht="13.5" thickBot="1">
      <c r="A12" s="195"/>
      <c r="B12" s="319"/>
      <c r="C12" s="364"/>
      <c r="D12" s="365"/>
      <c r="E12" s="364"/>
      <c r="F12" s="366"/>
      <c r="G12" s="320"/>
      <c r="H12" s="195"/>
      <c r="I12" s="197"/>
      <c r="J12" s="297"/>
      <c r="K12" s="35"/>
      <c r="L12" s="35"/>
      <c r="M12" s="35"/>
      <c r="N12" s="35"/>
      <c r="O12" s="56"/>
      <c r="P12" s="56"/>
    </row>
    <row r="13" spans="1:16" s="9" customFormat="1" ht="15.75" customHeight="1">
      <c r="A13" s="195"/>
      <c r="B13" s="367"/>
      <c r="C13" s="360" t="s">
        <v>99</v>
      </c>
      <c r="D13" s="332"/>
      <c r="E13" s="333"/>
      <c r="F13" s="334"/>
      <c r="G13" s="325"/>
      <c r="H13" s="195"/>
      <c r="I13" s="197"/>
      <c r="J13" s="297"/>
      <c r="K13" s="35"/>
      <c r="L13" s="35"/>
      <c r="M13" s="35"/>
      <c r="N13" s="35"/>
      <c r="O13" s="56"/>
      <c r="P13" s="56"/>
    </row>
    <row r="14" spans="2:16" ht="12.75">
      <c r="B14" s="321"/>
      <c r="C14" s="313" t="s">
        <v>187</v>
      </c>
      <c r="D14" s="314" t="s">
        <v>50</v>
      </c>
      <c r="E14" s="322">
        <v>2</v>
      </c>
      <c r="F14" s="326">
        <v>10395</v>
      </c>
      <c r="G14" s="316">
        <f t="shared" si="0"/>
        <v>20790</v>
      </c>
      <c r="H14" s="310"/>
      <c r="J14" s="297"/>
      <c r="K14" s="35"/>
      <c r="L14" s="35"/>
      <c r="M14" s="35"/>
      <c r="N14" s="35"/>
      <c r="O14" s="48"/>
      <c r="P14" s="48"/>
    </row>
    <row r="15" spans="1:16" s="9" customFormat="1" ht="12.75">
      <c r="A15" s="195"/>
      <c r="B15" s="323"/>
      <c r="C15" s="313" t="s">
        <v>162</v>
      </c>
      <c r="D15" s="314" t="s">
        <v>50</v>
      </c>
      <c r="E15" s="322">
        <v>1</v>
      </c>
      <c r="F15" s="326">
        <v>15593</v>
      </c>
      <c r="G15" s="316">
        <f>F15*E15</f>
        <v>15593</v>
      </c>
      <c r="H15" s="195"/>
      <c r="I15" s="197"/>
      <c r="J15" s="297"/>
      <c r="K15" s="35"/>
      <c r="L15" s="35"/>
      <c r="M15" s="35"/>
      <c r="N15" s="35"/>
      <c r="O15" s="56"/>
      <c r="P15" s="56"/>
    </row>
    <row r="16" spans="1:16" s="9" customFormat="1" ht="12.75">
      <c r="A16" s="195"/>
      <c r="B16" s="321"/>
      <c r="C16" s="313" t="s">
        <v>167</v>
      </c>
      <c r="D16" s="314" t="s">
        <v>50</v>
      </c>
      <c r="E16" s="322">
        <v>2</v>
      </c>
      <c r="F16" s="326">
        <v>10395</v>
      </c>
      <c r="G16" s="316">
        <f t="shared" si="0"/>
        <v>20790</v>
      </c>
      <c r="H16" s="195"/>
      <c r="I16" s="197"/>
      <c r="J16" s="297"/>
      <c r="K16" s="35"/>
      <c r="L16" s="35"/>
      <c r="M16" s="35"/>
      <c r="N16" s="35"/>
      <c r="O16" s="56"/>
      <c r="P16" s="56"/>
    </row>
    <row r="17" spans="1:16" s="9" customFormat="1" ht="12.75">
      <c r="A17" s="195"/>
      <c r="B17" s="321"/>
      <c r="C17" s="313" t="s">
        <v>146</v>
      </c>
      <c r="D17" s="314" t="s">
        <v>50</v>
      </c>
      <c r="E17" s="322">
        <v>2</v>
      </c>
      <c r="F17" s="326">
        <v>236</v>
      </c>
      <c r="G17" s="316">
        <f t="shared" si="0"/>
        <v>472</v>
      </c>
      <c r="H17" s="195"/>
      <c r="I17" s="197"/>
      <c r="J17" s="297"/>
      <c r="K17" s="35"/>
      <c r="L17" s="35"/>
      <c r="M17" s="35"/>
      <c r="N17" s="35"/>
      <c r="O17" s="56"/>
      <c r="P17" s="56"/>
    </row>
    <row r="18" spans="1:16" s="9" customFormat="1" ht="12.75">
      <c r="A18" s="195"/>
      <c r="B18" s="321"/>
      <c r="C18" s="313" t="s">
        <v>165</v>
      </c>
      <c r="D18" s="314" t="s">
        <v>50</v>
      </c>
      <c r="E18" s="322">
        <v>5</v>
      </c>
      <c r="F18" s="326">
        <v>236</v>
      </c>
      <c r="G18" s="316">
        <f>F18*E18</f>
        <v>1180</v>
      </c>
      <c r="H18" s="195"/>
      <c r="I18" s="197"/>
      <c r="J18" s="297"/>
      <c r="K18" s="35"/>
      <c r="L18" s="35"/>
      <c r="M18" s="35"/>
      <c r="N18" s="35"/>
      <c r="O18" s="56"/>
      <c r="P18" s="56"/>
    </row>
    <row r="19" spans="2:16" ht="12.75">
      <c r="B19" s="321"/>
      <c r="C19" s="313" t="s">
        <v>163</v>
      </c>
      <c r="D19" s="314" t="s">
        <v>50</v>
      </c>
      <c r="E19" s="322">
        <v>2</v>
      </c>
      <c r="F19" s="326">
        <v>236</v>
      </c>
      <c r="G19" s="316">
        <f t="shared" si="0"/>
        <v>472</v>
      </c>
      <c r="H19" s="310"/>
      <c r="J19" s="297"/>
      <c r="K19" s="35"/>
      <c r="L19" s="35"/>
      <c r="M19" s="35"/>
      <c r="N19" s="35"/>
      <c r="O19" s="48"/>
      <c r="P19" s="48"/>
    </row>
    <row r="20" spans="2:16" ht="12.75">
      <c r="B20" s="321"/>
      <c r="C20" s="313" t="s">
        <v>164</v>
      </c>
      <c r="D20" s="314" t="s">
        <v>50</v>
      </c>
      <c r="E20" s="322">
        <v>5</v>
      </c>
      <c r="F20" s="326">
        <v>236</v>
      </c>
      <c r="G20" s="316">
        <f t="shared" si="0"/>
        <v>1180</v>
      </c>
      <c r="H20" s="310"/>
      <c r="J20" s="297"/>
      <c r="K20" s="35"/>
      <c r="L20" s="35"/>
      <c r="M20" s="35"/>
      <c r="N20" s="35"/>
      <c r="O20" s="48"/>
      <c r="P20" s="48"/>
    </row>
    <row r="21" spans="2:16" ht="12.75">
      <c r="B21" s="323"/>
      <c r="C21" s="387"/>
      <c r="D21" s="388"/>
      <c r="E21" s="389"/>
      <c r="F21" s="390"/>
      <c r="G21" s="325"/>
      <c r="H21" s="310"/>
      <c r="J21" s="297"/>
      <c r="K21" s="35"/>
      <c r="L21" s="35"/>
      <c r="M21" s="35"/>
      <c r="N21" s="35"/>
      <c r="O21" s="48"/>
      <c r="P21" s="48"/>
    </row>
    <row r="22" spans="1:16" s="9" customFormat="1" ht="15.75" customHeight="1">
      <c r="A22" s="195"/>
      <c r="B22" s="331"/>
      <c r="C22" s="360" t="s">
        <v>98</v>
      </c>
      <c r="D22" s="332"/>
      <c r="E22" s="333"/>
      <c r="F22" s="334"/>
      <c r="G22" s="325"/>
      <c r="H22" s="195"/>
      <c r="I22" s="197"/>
      <c r="J22" s="297"/>
      <c r="K22" s="35"/>
      <c r="L22" s="35"/>
      <c r="M22" s="35"/>
      <c r="N22" s="35"/>
      <c r="O22" s="56"/>
      <c r="P22" s="56"/>
    </row>
    <row r="23" spans="1:16" s="27" customFormat="1" ht="12.75">
      <c r="A23" s="259"/>
      <c r="B23" s="312"/>
      <c r="C23" s="313" t="s">
        <v>161</v>
      </c>
      <c r="D23" s="314" t="s">
        <v>40</v>
      </c>
      <c r="E23" s="322">
        <v>10</v>
      </c>
      <c r="F23" s="315">
        <v>95</v>
      </c>
      <c r="G23" s="316">
        <f t="shared" si="0"/>
        <v>950</v>
      </c>
      <c r="H23" s="259"/>
      <c r="I23" s="259"/>
      <c r="J23" s="297"/>
      <c r="K23" s="35"/>
      <c r="L23" s="34"/>
      <c r="M23" s="55"/>
      <c r="N23" s="55"/>
      <c r="O23" s="57"/>
      <c r="P23" s="57"/>
    </row>
    <row r="24" spans="1:16" s="7" customFormat="1" ht="12.75">
      <c r="A24" s="311"/>
      <c r="B24" s="312"/>
      <c r="C24" s="313" t="s">
        <v>152</v>
      </c>
      <c r="D24" s="314" t="s">
        <v>40</v>
      </c>
      <c r="E24" s="322">
        <v>12</v>
      </c>
      <c r="F24" s="315">
        <v>71</v>
      </c>
      <c r="G24" s="316">
        <f t="shared" si="0"/>
        <v>852</v>
      </c>
      <c r="H24" s="311"/>
      <c r="I24" s="259"/>
      <c r="J24" s="297"/>
      <c r="K24" s="35"/>
      <c r="L24" s="35"/>
      <c r="M24" s="36"/>
      <c r="N24" s="55"/>
      <c r="O24" s="47"/>
      <c r="P24" s="47"/>
    </row>
    <row r="25" spans="1:16" s="7" customFormat="1" ht="12.75">
      <c r="A25" s="311"/>
      <c r="B25" s="312"/>
      <c r="C25" s="313" t="s">
        <v>153</v>
      </c>
      <c r="D25" s="314" t="s">
        <v>40</v>
      </c>
      <c r="E25" s="322">
        <v>4</v>
      </c>
      <c r="F25" s="315">
        <v>71</v>
      </c>
      <c r="G25" s="316">
        <f t="shared" si="0"/>
        <v>284</v>
      </c>
      <c r="H25" s="311"/>
      <c r="I25" s="259"/>
      <c r="J25" s="297"/>
      <c r="K25" s="35"/>
      <c r="L25" s="35"/>
      <c r="M25" s="36"/>
      <c r="N25" s="55"/>
      <c r="O25" s="47"/>
      <c r="P25" s="47"/>
    </row>
    <row r="26" spans="1:16" s="7" customFormat="1" ht="12.75">
      <c r="A26" s="311"/>
      <c r="B26" s="312"/>
      <c r="C26" s="313" t="s">
        <v>154</v>
      </c>
      <c r="D26" s="314" t="s">
        <v>40</v>
      </c>
      <c r="E26" s="322">
        <v>4</v>
      </c>
      <c r="F26" s="315">
        <v>71</v>
      </c>
      <c r="G26" s="316">
        <f t="shared" si="0"/>
        <v>284</v>
      </c>
      <c r="H26" s="311"/>
      <c r="I26" s="259"/>
      <c r="J26" s="297"/>
      <c r="K26" s="35"/>
      <c r="L26" s="35"/>
      <c r="M26" s="36"/>
      <c r="N26" s="55"/>
      <c r="O26" s="47"/>
      <c r="P26" s="47"/>
    </row>
    <row r="27" spans="1:16" s="7" customFormat="1" ht="12.75">
      <c r="A27" s="311"/>
      <c r="B27" s="312"/>
      <c r="C27" s="313" t="s">
        <v>155</v>
      </c>
      <c r="D27" s="314" t="s">
        <v>40</v>
      </c>
      <c r="E27" s="322">
        <v>8</v>
      </c>
      <c r="F27" s="315">
        <v>47</v>
      </c>
      <c r="G27" s="316">
        <f t="shared" si="0"/>
        <v>376</v>
      </c>
      <c r="H27" s="311"/>
      <c r="I27" s="259"/>
      <c r="J27" s="297"/>
      <c r="K27" s="35"/>
      <c r="L27" s="36"/>
      <c r="M27" s="36"/>
      <c r="N27" s="55"/>
      <c r="O27" s="47"/>
      <c r="P27" s="47"/>
    </row>
    <row r="28" spans="1:16" s="7" customFormat="1" ht="12.75">
      <c r="A28" s="311"/>
      <c r="B28" s="312"/>
      <c r="C28" s="313" t="s">
        <v>157</v>
      </c>
      <c r="D28" s="314" t="s">
        <v>40</v>
      </c>
      <c r="E28" s="322">
        <v>6</v>
      </c>
      <c r="F28" s="315">
        <v>47</v>
      </c>
      <c r="G28" s="316">
        <f t="shared" si="0"/>
        <v>282</v>
      </c>
      <c r="H28" s="311"/>
      <c r="I28" s="259"/>
      <c r="J28" s="297"/>
      <c r="K28" s="35"/>
      <c r="L28" s="36"/>
      <c r="M28" s="36"/>
      <c r="N28" s="55"/>
      <c r="O28" s="47"/>
      <c r="P28" s="47"/>
    </row>
    <row r="29" spans="1:16" s="7" customFormat="1" ht="12.75">
      <c r="A29" s="311"/>
      <c r="B29" s="312"/>
      <c r="C29" s="313" t="s">
        <v>158</v>
      </c>
      <c r="D29" s="314" t="s">
        <v>40</v>
      </c>
      <c r="E29" s="322">
        <f>3</f>
        <v>3</v>
      </c>
      <c r="F29" s="315">
        <v>47</v>
      </c>
      <c r="G29" s="316">
        <f t="shared" si="0"/>
        <v>141</v>
      </c>
      <c r="H29" s="311"/>
      <c r="I29" s="259"/>
      <c r="J29" s="297"/>
      <c r="K29" s="35"/>
      <c r="L29" s="36"/>
      <c r="M29" s="36"/>
      <c r="N29" s="55"/>
      <c r="O29" s="47"/>
      <c r="P29" s="47"/>
    </row>
    <row r="30" spans="1:16" s="7" customFormat="1" ht="12.75">
      <c r="A30" s="311"/>
      <c r="B30" s="312"/>
      <c r="C30" s="313" t="s">
        <v>156</v>
      </c>
      <c r="D30" s="314" t="s">
        <v>40</v>
      </c>
      <c r="E30" s="322">
        <v>4</v>
      </c>
      <c r="F30" s="315">
        <v>47</v>
      </c>
      <c r="G30" s="316">
        <f t="shared" si="0"/>
        <v>188</v>
      </c>
      <c r="H30" s="311"/>
      <c r="I30" s="259"/>
      <c r="J30" s="297"/>
      <c r="K30" s="35"/>
      <c r="L30" s="36"/>
      <c r="M30" s="36"/>
      <c r="N30" s="55"/>
      <c r="O30" s="47"/>
      <c r="P30" s="47"/>
    </row>
    <row r="31" spans="1:16" s="7" customFormat="1" ht="12.75">
      <c r="A31" s="311"/>
      <c r="B31" s="312"/>
      <c r="C31" s="313" t="s">
        <v>159</v>
      </c>
      <c r="D31" s="314" t="s">
        <v>40</v>
      </c>
      <c r="E31" s="322">
        <v>3</v>
      </c>
      <c r="F31" s="315">
        <v>47</v>
      </c>
      <c r="G31" s="316">
        <f t="shared" si="0"/>
        <v>141</v>
      </c>
      <c r="H31" s="311"/>
      <c r="I31" s="259"/>
      <c r="J31" s="297"/>
      <c r="K31" s="35"/>
      <c r="L31" s="36"/>
      <c r="M31" s="36"/>
      <c r="N31" s="55"/>
      <c r="O31" s="47"/>
      <c r="P31" s="47"/>
    </row>
    <row r="32" spans="1:16" s="7" customFormat="1" ht="12.75">
      <c r="A32" s="311"/>
      <c r="B32" s="312"/>
      <c r="C32" s="313" t="s">
        <v>160</v>
      </c>
      <c r="D32" s="314" t="s">
        <v>40</v>
      </c>
      <c r="E32" s="322">
        <v>3</v>
      </c>
      <c r="F32" s="315">
        <v>47</v>
      </c>
      <c r="G32" s="316">
        <f t="shared" si="0"/>
        <v>141</v>
      </c>
      <c r="H32" s="311"/>
      <c r="I32" s="259"/>
      <c r="J32" s="297"/>
      <c r="K32" s="35"/>
      <c r="L32" s="36"/>
      <c r="M32" s="36"/>
      <c r="N32" s="55"/>
      <c r="O32" s="47"/>
      <c r="P32" s="47"/>
    </row>
    <row r="33" spans="1:16" s="7" customFormat="1" ht="12.75">
      <c r="A33" s="311"/>
      <c r="B33" s="312"/>
      <c r="C33" s="313" t="s">
        <v>168</v>
      </c>
      <c r="D33" s="314" t="s">
        <v>40</v>
      </c>
      <c r="E33" s="322">
        <v>20</v>
      </c>
      <c r="F33" s="315">
        <v>378</v>
      </c>
      <c r="G33" s="316">
        <f>F33*E33</f>
        <v>7560</v>
      </c>
      <c r="H33" s="311"/>
      <c r="I33" s="259"/>
      <c r="J33" s="297"/>
      <c r="K33" s="35"/>
      <c r="L33" s="35"/>
      <c r="M33" s="36"/>
      <c r="N33" s="55"/>
      <c r="O33" s="47"/>
      <c r="P33" s="47"/>
    </row>
    <row r="34" spans="1:16" s="7" customFormat="1" ht="12.75">
      <c r="A34" s="311"/>
      <c r="B34" s="312"/>
      <c r="C34" s="313"/>
      <c r="D34" s="314"/>
      <c r="E34" s="322"/>
      <c r="F34" s="315"/>
      <c r="G34" s="316"/>
      <c r="H34" s="311"/>
      <c r="I34" s="259"/>
      <c r="J34" s="297"/>
      <c r="K34" s="35"/>
      <c r="L34" s="35"/>
      <c r="M34" s="36"/>
      <c r="N34" s="55"/>
      <c r="O34" s="47"/>
      <c r="P34" s="47"/>
    </row>
    <row r="35" spans="1:16" s="9" customFormat="1" ht="12.75">
      <c r="A35" s="195"/>
      <c r="B35" s="323"/>
      <c r="C35" s="313" t="s">
        <v>150</v>
      </c>
      <c r="D35" s="314" t="s">
        <v>37</v>
      </c>
      <c r="E35" s="322">
        <v>4</v>
      </c>
      <c r="F35" s="315">
        <v>331</v>
      </c>
      <c r="G35" s="316">
        <f t="shared" si="0"/>
        <v>1324</v>
      </c>
      <c r="H35" s="195"/>
      <c r="I35" s="197"/>
      <c r="J35" s="297"/>
      <c r="K35" s="35"/>
      <c r="L35" s="35"/>
      <c r="M35" s="35"/>
      <c r="N35" s="35"/>
      <c r="O35" s="56"/>
      <c r="P35" s="56"/>
    </row>
    <row r="36" spans="1:16" s="9" customFormat="1" ht="12.75">
      <c r="A36" s="195"/>
      <c r="B36" s="323"/>
      <c r="C36" s="313" t="s">
        <v>151</v>
      </c>
      <c r="D36" s="314" t="s">
        <v>37</v>
      </c>
      <c r="E36" s="322">
        <v>20</v>
      </c>
      <c r="F36" s="315">
        <v>236</v>
      </c>
      <c r="G36" s="316">
        <f t="shared" si="0"/>
        <v>4720</v>
      </c>
      <c r="H36" s="195"/>
      <c r="I36" s="197"/>
      <c r="J36" s="297"/>
      <c r="K36" s="35"/>
      <c r="L36" s="35"/>
      <c r="M36" s="35"/>
      <c r="N36" s="35"/>
      <c r="O36" s="56"/>
      <c r="P36" s="56"/>
    </row>
    <row r="37" spans="1:16" s="9" customFormat="1" ht="12.75">
      <c r="A37" s="195"/>
      <c r="B37" s="323"/>
      <c r="C37" s="313" t="s">
        <v>148</v>
      </c>
      <c r="D37" s="314" t="s">
        <v>37</v>
      </c>
      <c r="E37" s="322">
        <v>10</v>
      </c>
      <c r="F37" s="315">
        <v>236</v>
      </c>
      <c r="G37" s="316">
        <f t="shared" si="0"/>
        <v>2360</v>
      </c>
      <c r="H37" s="195"/>
      <c r="I37" s="197"/>
      <c r="J37" s="297"/>
      <c r="K37" s="35"/>
      <c r="L37" s="35"/>
      <c r="M37" s="35"/>
      <c r="N37" s="35"/>
      <c r="O37" s="56"/>
      <c r="P37" s="56"/>
    </row>
    <row r="38" spans="1:16" s="9" customFormat="1" ht="12.75">
      <c r="A38" s="195"/>
      <c r="B38" s="323"/>
      <c r="C38" s="313" t="s">
        <v>147</v>
      </c>
      <c r="D38" s="314" t="s">
        <v>37</v>
      </c>
      <c r="E38" s="322">
        <v>14</v>
      </c>
      <c r="F38" s="315">
        <v>142</v>
      </c>
      <c r="G38" s="316">
        <f t="shared" si="0"/>
        <v>1988</v>
      </c>
      <c r="H38" s="195"/>
      <c r="I38" s="197"/>
      <c r="J38" s="297"/>
      <c r="K38" s="35"/>
      <c r="L38" s="35"/>
      <c r="M38" s="35"/>
      <c r="N38" s="35"/>
      <c r="O38" s="56"/>
      <c r="P38" s="56"/>
    </row>
    <row r="39" spans="1:16" s="9" customFormat="1" ht="12.75">
      <c r="A39" s="195"/>
      <c r="B39" s="323"/>
      <c r="C39" s="313" t="s">
        <v>149</v>
      </c>
      <c r="D39" s="314" t="s">
        <v>37</v>
      </c>
      <c r="E39" s="322">
        <v>16</v>
      </c>
      <c r="F39" s="315">
        <v>236</v>
      </c>
      <c r="G39" s="316">
        <f t="shared" si="0"/>
        <v>3776</v>
      </c>
      <c r="H39" s="195"/>
      <c r="I39" s="197"/>
      <c r="J39" s="297"/>
      <c r="K39" s="35"/>
      <c r="L39" s="35"/>
      <c r="M39" s="35"/>
      <c r="N39" s="35"/>
      <c r="O39" s="56"/>
      <c r="P39" s="56"/>
    </row>
    <row r="40" spans="1:16" s="9" customFormat="1" ht="12.75">
      <c r="A40" s="195"/>
      <c r="B40" s="331"/>
      <c r="C40" s="313"/>
      <c r="D40" s="314"/>
      <c r="E40" s="322"/>
      <c r="F40" s="326"/>
      <c r="G40" s="316"/>
      <c r="H40" s="195"/>
      <c r="I40" s="197"/>
      <c r="J40" s="327"/>
      <c r="K40" s="35"/>
      <c r="L40" s="33"/>
      <c r="M40" s="33"/>
      <c r="N40" s="35"/>
      <c r="O40" s="56"/>
      <c r="P40" s="56"/>
    </row>
    <row r="41" spans="1:16" s="9" customFormat="1" ht="12.75">
      <c r="A41" s="195"/>
      <c r="B41" s="318"/>
      <c r="C41" s="313" t="s">
        <v>101</v>
      </c>
      <c r="D41" s="314" t="s">
        <v>42</v>
      </c>
      <c r="E41" s="322">
        <v>80</v>
      </c>
      <c r="F41" s="315">
        <v>33</v>
      </c>
      <c r="G41" s="316">
        <f>F41*E41</f>
        <v>2640</v>
      </c>
      <c r="H41" s="195"/>
      <c r="I41" s="197"/>
      <c r="J41" s="297"/>
      <c r="K41" s="35"/>
      <c r="L41" s="35"/>
      <c r="M41" s="35"/>
      <c r="N41" s="35"/>
      <c r="O41" s="56"/>
      <c r="P41" s="56"/>
    </row>
    <row r="42" spans="1:16" s="9" customFormat="1" ht="12.75">
      <c r="A42" s="195"/>
      <c r="B42" s="318"/>
      <c r="C42" s="313"/>
      <c r="D42" s="314"/>
      <c r="E42" s="322"/>
      <c r="F42" s="315"/>
      <c r="G42" s="316"/>
      <c r="H42" s="195"/>
      <c r="I42" s="197"/>
      <c r="J42" s="297"/>
      <c r="K42" s="35"/>
      <c r="L42" s="35"/>
      <c r="M42" s="35"/>
      <c r="N42" s="35"/>
      <c r="O42" s="56"/>
      <c r="P42" s="56"/>
    </row>
    <row r="43" spans="1:16" s="7" customFormat="1" ht="12.75">
      <c r="A43" s="311"/>
      <c r="B43" s="323"/>
      <c r="C43" s="313" t="s">
        <v>49</v>
      </c>
      <c r="D43" s="314" t="s">
        <v>47</v>
      </c>
      <c r="E43" s="386">
        <v>2.5</v>
      </c>
      <c r="F43" s="315">
        <v>7056</v>
      </c>
      <c r="G43" s="316">
        <f>F43*E43</f>
        <v>17640</v>
      </c>
      <c r="H43" s="195"/>
      <c r="I43" s="197"/>
      <c r="J43" s="317"/>
      <c r="K43" s="36"/>
      <c r="L43" s="36"/>
      <c r="M43" s="36"/>
      <c r="N43" s="36"/>
      <c r="O43" s="47"/>
      <c r="P43" s="47"/>
    </row>
    <row r="44" spans="1:16" s="7" customFormat="1" ht="12.75">
      <c r="A44" s="311"/>
      <c r="B44" s="323"/>
      <c r="C44" s="313" t="s">
        <v>97</v>
      </c>
      <c r="D44" s="314" t="s">
        <v>47</v>
      </c>
      <c r="E44" s="313">
        <v>0.9</v>
      </c>
      <c r="F44" s="315">
        <v>50</v>
      </c>
      <c r="G44" s="316">
        <f>F44*E44</f>
        <v>45</v>
      </c>
      <c r="H44" s="195"/>
      <c r="I44" s="197"/>
      <c r="J44" s="317"/>
      <c r="K44" s="36"/>
      <c r="L44" s="36"/>
      <c r="M44" s="36"/>
      <c r="N44" s="36"/>
      <c r="O44" s="47"/>
      <c r="P44" s="47"/>
    </row>
    <row r="45" spans="1:16" s="7" customFormat="1" ht="12.75">
      <c r="A45" s="311"/>
      <c r="B45" s="323"/>
      <c r="C45" s="313" t="s">
        <v>59</v>
      </c>
      <c r="D45" s="314" t="s">
        <v>47</v>
      </c>
      <c r="E45" s="313">
        <v>0.9</v>
      </c>
      <c r="F45" s="315">
        <v>1680</v>
      </c>
      <c r="G45" s="316">
        <f>F45*E45</f>
        <v>1512</v>
      </c>
      <c r="H45" s="195"/>
      <c r="I45" s="197"/>
      <c r="J45" s="317"/>
      <c r="K45" s="36"/>
      <c r="L45" s="36"/>
      <c r="M45" s="36"/>
      <c r="N45" s="36"/>
      <c r="O45" s="47"/>
      <c r="P45" s="47"/>
    </row>
    <row r="46" spans="1:16" s="7" customFormat="1" ht="13.5" thickBot="1">
      <c r="A46" s="311"/>
      <c r="B46" s="319"/>
      <c r="C46" s="382" t="s">
        <v>100</v>
      </c>
      <c r="D46" s="383" t="s">
        <v>47</v>
      </c>
      <c r="E46" s="384">
        <v>2.5</v>
      </c>
      <c r="F46" s="385">
        <v>1260</v>
      </c>
      <c r="G46" s="316">
        <f>F46*E46</f>
        <v>3150</v>
      </c>
      <c r="H46" s="195"/>
      <c r="I46" s="197"/>
      <c r="J46" s="317"/>
      <c r="K46" s="36"/>
      <c r="L46" s="36"/>
      <c r="M46" s="36"/>
      <c r="N46" s="36"/>
      <c r="O46" s="47"/>
      <c r="P46" s="47"/>
    </row>
    <row r="47" spans="2:16" ht="19.5" customHeight="1" thickBot="1">
      <c r="B47" s="498" t="s">
        <v>135</v>
      </c>
      <c r="C47" s="499"/>
      <c r="D47" s="499"/>
      <c r="E47" s="500"/>
      <c r="F47" s="328" t="s">
        <v>48</v>
      </c>
      <c r="G47" s="329">
        <f>SUM(G8:G46)</f>
        <v>115698.8</v>
      </c>
      <c r="H47" s="330"/>
      <c r="J47" s="297"/>
      <c r="K47" s="35"/>
      <c r="L47" s="35"/>
      <c r="M47" s="35"/>
      <c r="N47" s="35"/>
      <c r="O47" s="48"/>
      <c r="P47" s="48"/>
    </row>
    <row r="48" spans="10:16" ht="12.75">
      <c r="J48" s="297"/>
      <c r="K48" s="35"/>
      <c r="L48" s="35"/>
      <c r="M48" s="35"/>
      <c r="N48" s="35"/>
      <c r="O48" s="48"/>
      <c r="P48" s="48"/>
    </row>
    <row r="49" spans="10:16" ht="12.75">
      <c r="J49" s="297"/>
      <c r="K49" s="35"/>
      <c r="L49" s="35"/>
      <c r="M49" s="35"/>
      <c r="N49" s="35"/>
      <c r="O49" s="48"/>
      <c r="P49" s="48"/>
    </row>
    <row r="50" spans="10:16" ht="12.75">
      <c r="J50" s="297"/>
      <c r="K50" s="35"/>
      <c r="L50" s="35"/>
      <c r="M50" s="35"/>
      <c r="N50" s="35"/>
      <c r="O50" s="48"/>
      <c r="P50" s="48"/>
    </row>
    <row r="51" spans="10:16" ht="12.75">
      <c r="J51" s="297"/>
      <c r="K51" s="35"/>
      <c r="L51" s="35"/>
      <c r="M51" s="35"/>
      <c r="N51" s="35"/>
      <c r="O51" s="48"/>
      <c r="P51" s="48"/>
    </row>
    <row r="52" spans="10:16" ht="12.75">
      <c r="J52" s="297"/>
      <c r="K52" s="35"/>
      <c r="L52" s="35"/>
      <c r="M52" s="35"/>
      <c r="N52" s="35"/>
      <c r="O52" s="48"/>
      <c r="P52" s="48"/>
    </row>
    <row r="53" spans="10:16" ht="12.75">
      <c r="J53" s="297"/>
      <c r="K53" s="35"/>
      <c r="L53" s="35"/>
      <c r="M53" s="35"/>
      <c r="N53" s="35"/>
      <c r="O53" s="48"/>
      <c r="P53" s="48"/>
    </row>
    <row r="54" spans="10:16" ht="12.75">
      <c r="J54" s="297"/>
      <c r="K54" s="35"/>
      <c r="L54" s="35"/>
      <c r="M54" s="35"/>
      <c r="N54" s="35"/>
      <c r="O54" s="48"/>
      <c r="P54" s="48"/>
    </row>
    <row r="55" spans="10:16" ht="12.75">
      <c r="J55" s="297"/>
      <c r="K55" s="35"/>
      <c r="L55" s="35"/>
      <c r="M55" s="35"/>
      <c r="N55" s="35"/>
      <c r="O55" s="48"/>
      <c r="P55" s="48"/>
    </row>
    <row r="56" spans="10:16" ht="12.75">
      <c r="J56" s="297"/>
      <c r="K56" s="35"/>
      <c r="L56" s="35"/>
      <c r="M56" s="35"/>
      <c r="N56" s="35"/>
      <c r="O56" s="48"/>
      <c r="P56" s="48"/>
    </row>
    <row r="57" spans="10:16" ht="12.75">
      <c r="J57" s="297"/>
      <c r="K57" s="35"/>
      <c r="L57" s="35"/>
      <c r="M57" s="35"/>
      <c r="N57" s="35"/>
      <c r="O57" s="48"/>
      <c r="P57" s="48"/>
    </row>
    <row r="58" spans="10:16" ht="12.75">
      <c r="J58" s="297"/>
      <c r="K58" s="35"/>
      <c r="L58" s="35"/>
      <c r="M58" s="35"/>
      <c r="N58" s="35"/>
      <c r="O58" s="48"/>
      <c r="P58" s="48"/>
    </row>
    <row r="59" spans="10:16" ht="12.75">
      <c r="J59" s="297"/>
      <c r="K59" s="35"/>
      <c r="L59" s="35"/>
      <c r="M59" s="35"/>
      <c r="N59" s="35"/>
      <c r="O59" s="48"/>
      <c r="P59" s="48"/>
    </row>
    <row r="60" spans="10:16" ht="12.75">
      <c r="J60" s="297"/>
      <c r="K60" s="35"/>
      <c r="L60" s="35"/>
      <c r="M60" s="35"/>
      <c r="N60" s="35"/>
      <c r="O60" s="48"/>
      <c r="P60" s="48"/>
    </row>
    <row r="61" spans="10:16" ht="12.75">
      <c r="J61" s="297"/>
      <c r="K61" s="35"/>
      <c r="L61" s="35"/>
      <c r="M61" s="35"/>
      <c r="N61" s="35"/>
      <c r="O61" s="48"/>
      <c r="P61" s="48"/>
    </row>
    <row r="62" spans="10:16" ht="12.75">
      <c r="J62" s="297"/>
      <c r="K62" s="35"/>
      <c r="L62" s="35"/>
      <c r="M62" s="35"/>
      <c r="N62" s="35"/>
      <c r="O62" s="48"/>
      <c r="P62" s="48"/>
    </row>
    <row r="63" spans="10:16" ht="12.75">
      <c r="J63" s="297"/>
      <c r="K63" s="35"/>
      <c r="L63" s="35"/>
      <c r="M63" s="35"/>
      <c r="N63" s="35"/>
      <c r="O63" s="48"/>
      <c r="P63" s="48"/>
    </row>
    <row r="64" spans="10:16" ht="12.75">
      <c r="J64" s="297"/>
      <c r="K64" s="35"/>
      <c r="L64" s="35"/>
      <c r="M64" s="35"/>
      <c r="N64" s="35"/>
      <c r="O64" s="48"/>
      <c r="P64" s="48"/>
    </row>
    <row r="65" spans="10:16" ht="12.75">
      <c r="J65" s="297"/>
      <c r="K65" s="35"/>
      <c r="L65" s="35"/>
      <c r="M65" s="35"/>
      <c r="N65" s="35"/>
      <c r="O65" s="48"/>
      <c r="P65" s="48"/>
    </row>
    <row r="66" spans="10:16" ht="12.75">
      <c r="J66" s="297"/>
      <c r="K66" s="35"/>
      <c r="L66" s="35"/>
      <c r="M66" s="35"/>
      <c r="N66" s="35"/>
      <c r="O66" s="48"/>
      <c r="P66" s="48"/>
    </row>
    <row r="67" spans="10:16" ht="12.75">
      <c r="J67" s="297"/>
      <c r="K67" s="35"/>
      <c r="L67" s="35"/>
      <c r="M67" s="35"/>
      <c r="N67" s="35"/>
      <c r="O67" s="48"/>
      <c r="P67" s="48"/>
    </row>
    <row r="68" spans="10:16" ht="12.75">
      <c r="J68" s="297"/>
      <c r="K68" s="35"/>
      <c r="L68" s="35"/>
      <c r="M68" s="35"/>
      <c r="N68" s="35"/>
      <c r="O68" s="48"/>
      <c r="P68" s="48"/>
    </row>
    <row r="69" spans="10:16" ht="12.75">
      <c r="J69" s="297"/>
      <c r="K69" s="35"/>
      <c r="L69" s="35"/>
      <c r="M69" s="35"/>
      <c r="N69" s="35"/>
      <c r="O69" s="48"/>
      <c r="P69" s="48"/>
    </row>
    <row r="70" spans="10:16" ht="12.75">
      <c r="J70" s="297"/>
      <c r="K70" s="35"/>
      <c r="L70" s="35"/>
      <c r="M70" s="35"/>
      <c r="N70" s="35"/>
      <c r="O70" s="48"/>
      <c r="P70" s="48"/>
    </row>
    <row r="71" spans="10:16" ht="12.75">
      <c r="J71" s="297"/>
      <c r="K71" s="35"/>
      <c r="L71" s="35"/>
      <c r="M71" s="35"/>
      <c r="N71" s="35"/>
      <c r="O71" s="48"/>
      <c r="P71" s="48"/>
    </row>
    <row r="72" spans="10:16" ht="12.75">
      <c r="J72" s="297"/>
      <c r="K72" s="35"/>
      <c r="L72" s="35"/>
      <c r="M72" s="35"/>
      <c r="N72" s="35"/>
      <c r="O72" s="48"/>
      <c r="P72" s="48"/>
    </row>
    <row r="73" spans="10:16" ht="12.75">
      <c r="J73" s="297"/>
      <c r="K73" s="35"/>
      <c r="L73" s="35"/>
      <c r="M73" s="35"/>
      <c r="N73" s="35"/>
      <c r="O73" s="48"/>
      <c r="P73" s="48"/>
    </row>
    <row r="74" spans="10:16" ht="12.75">
      <c r="J74" s="297"/>
      <c r="K74" s="35"/>
      <c r="L74" s="35"/>
      <c r="M74" s="35"/>
      <c r="N74" s="35"/>
      <c r="O74" s="48"/>
      <c r="P74" s="48"/>
    </row>
    <row r="75" spans="10:16" ht="12.75">
      <c r="J75" s="297"/>
      <c r="K75" s="35"/>
      <c r="L75" s="35"/>
      <c r="M75" s="35"/>
      <c r="N75" s="35"/>
      <c r="O75" s="48"/>
      <c r="P75" s="48"/>
    </row>
    <row r="76" spans="10:16" ht="12.75">
      <c r="J76" s="297"/>
      <c r="K76" s="35"/>
      <c r="L76" s="35"/>
      <c r="M76" s="35"/>
      <c r="N76" s="35"/>
      <c r="O76" s="48"/>
      <c r="P76" s="48"/>
    </row>
    <row r="77" spans="10:16" ht="12.75">
      <c r="J77" s="297"/>
      <c r="K77" s="35"/>
      <c r="L77" s="35"/>
      <c r="M77" s="35"/>
      <c r="N77" s="35"/>
      <c r="O77" s="48"/>
      <c r="P77" s="48"/>
    </row>
    <row r="78" spans="10:16" ht="12.75">
      <c r="J78" s="297"/>
      <c r="K78" s="35"/>
      <c r="L78" s="35"/>
      <c r="M78" s="35"/>
      <c r="N78" s="35"/>
      <c r="O78" s="48"/>
      <c r="P78" s="48"/>
    </row>
    <row r="79" spans="10:16" ht="12.75">
      <c r="J79" s="297"/>
      <c r="K79" s="35"/>
      <c r="L79" s="35"/>
      <c r="M79" s="35"/>
      <c r="N79" s="35"/>
      <c r="O79" s="48"/>
      <c r="P79" s="48"/>
    </row>
    <row r="80" spans="10:16" ht="12.75">
      <c r="J80" s="297"/>
      <c r="K80" s="35"/>
      <c r="L80" s="35"/>
      <c r="M80" s="35"/>
      <c r="N80" s="35"/>
      <c r="O80" s="48"/>
      <c r="P80" s="48"/>
    </row>
    <row r="81" spans="10:16" ht="12.75">
      <c r="J81" s="297"/>
      <c r="K81" s="35"/>
      <c r="L81" s="35"/>
      <c r="M81" s="35"/>
      <c r="N81" s="35"/>
      <c r="O81" s="48"/>
      <c r="P81" s="48"/>
    </row>
    <row r="82" spans="10:16" ht="12.75">
      <c r="J82" s="297"/>
      <c r="K82" s="35"/>
      <c r="L82" s="35"/>
      <c r="M82" s="35"/>
      <c r="N82" s="35"/>
      <c r="O82" s="48"/>
      <c r="P82" s="48"/>
    </row>
    <row r="83" spans="10:16" ht="12.75">
      <c r="J83" s="297"/>
      <c r="K83" s="35"/>
      <c r="L83" s="35"/>
      <c r="M83" s="35"/>
      <c r="N83" s="35"/>
      <c r="O83" s="48"/>
      <c r="P83" s="48"/>
    </row>
    <row r="84" spans="10:16" ht="12.75">
      <c r="J84" s="297"/>
      <c r="K84" s="35"/>
      <c r="L84" s="35"/>
      <c r="M84" s="35"/>
      <c r="N84" s="35"/>
      <c r="O84" s="48"/>
      <c r="P84" s="48"/>
    </row>
    <row r="85" spans="10:16" ht="12.75">
      <c r="J85" s="297"/>
      <c r="K85" s="35"/>
      <c r="L85" s="35"/>
      <c r="M85" s="35"/>
      <c r="N85" s="35"/>
      <c r="O85" s="48"/>
      <c r="P85" s="48"/>
    </row>
    <row r="86" spans="10:16" ht="12.75">
      <c r="J86" s="297"/>
      <c r="K86" s="35"/>
      <c r="L86" s="35"/>
      <c r="M86" s="35"/>
      <c r="N86" s="35"/>
      <c r="O86" s="48"/>
      <c r="P86" s="48"/>
    </row>
    <row r="87" spans="10:16" ht="12.75">
      <c r="J87" s="297"/>
      <c r="K87" s="35"/>
      <c r="L87" s="35"/>
      <c r="M87" s="35"/>
      <c r="N87" s="35"/>
      <c r="O87" s="48"/>
      <c r="P87" s="48"/>
    </row>
    <row r="88" spans="10:16" ht="12.75">
      <c r="J88" s="297"/>
      <c r="K88" s="35"/>
      <c r="L88" s="35"/>
      <c r="M88" s="35"/>
      <c r="N88" s="35"/>
      <c r="O88" s="48"/>
      <c r="P88" s="48"/>
    </row>
    <row r="89" spans="10:16" ht="12.75">
      <c r="J89" s="297"/>
      <c r="K89" s="35"/>
      <c r="L89" s="35"/>
      <c r="M89" s="35"/>
      <c r="N89" s="35"/>
      <c r="O89" s="48"/>
      <c r="P89" s="48"/>
    </row>
    <row r="90" spans="10:16" ht="12.75">
      <c r="J90" s="297"/>
      <c r="K90" s="35"/>
      <c r="L90" s="35"/>
      <c r="M90" s="35"/>
      <c r="N90" s="35"/>
      <c r="O90" s="48"/>
      <c r="P90" s="48"/>
    </row>
    <row r="91" spans="10:16" ht="12.75">
      <c r="J91" s="297"/>
      <c r="K91" s="35"/>
      <c r="L91" s="35"/>
      <c r="M91" s="35"/>
      <c r="N91" s="35"/>
      <c r="O91" s="48"/>
      <c r="P91" s="48"/>
    </row>
    <row r="92" spans="10:16" ht="12.75">
      <c r="J92" s="297"/>
      <c r="K92" s="35"/>
      <c r="L92" s="35"/>
      <c r="M92" s="35"/>
      <c r="N92" s="35"/>
      <c r="O92" s="48"/>
      <c r="P92" s="48"/>
    </row>
    <row r="93" spans="10:16" ht="12.75">
      <c r="J93" s="297"/>
      <c r="K93" s="35"/>
      <c r="L93" s="35"/>
      <c r="M93" s="35"/>
      <c r="N93" s="35"/>
      <c r="O93" s="48"/>
      <c r="P93" s="48"/>
    </row>
    <row r="94" spans="10:16" ht="12.75">
      <c r="J94" s="297"/>
      <c r="K94" s="35"/>
      <c r="L94" s="35"/>
      <c r="M94" s="35"/>
      <c r="N94" s="35"/>
      <c r="O94" s="48"/>
      <c r="P94" s="48"/>
    </row>
    <row r="95" spans="10:16" ht="12.75">
      <c r="J95" s="297"/>
      <c r="K95" s="35"/>
      <c r="L95" s="35"/>
      <c r="M95" s="35"/>
      <c r="N95" s="35"/>
      <c r="O95" s="48"/>
      <c r="P95" s="48"/>
    </row>
    <row r="96" spans="10:16" ht="12.75">
      <c r="J96" s="297"/>
      <c r="K96" s="35"/>
      <c r="L96" s="35"/>
      <c r="M96" s="35"/>
      <c r="N96" s="35"/>
      <c r="O96" s="48"/>
      <c r="P96" s="48"/>
    </row>
    <row r="97" spans="10:16" ht="12.75">
      <c r="J97" s="297"/>
      <c r="K97" s="35"/>
      <c r="L97" s="35"/>
      <c r="M97" s="35"/>
      <c r="N97" s="35"/>
      <c r="O97" s="48"/>
      <c r="P97" s="48"/>
    </row>
    <row r="98" spans="10:16" ht="12.75">
      <c r="J98" s="297"/>
      <c r="K98" s="35"/>
      <c r="L98" s="35"/>
      <c r="M98" s="35"/>
      <c r="N98" s="35"/>
      <c r="O98" s="48"/>
      <c r="P98" s="48"/>
    </row>
    <row r="99" spans="10:16" ht="12.75">
      <c r="J99" s="297"/>
      <c r="K99" s="35"/>
      <c r="L99" s="35"/>
      <c r="M99" s="35"/>
      <c r="N99" s="35"/>
      <c r="O99" s="48"/>
      <c r="P99" s="48"/>
    </row>
    <row r="100" spans="10:16" ht="12.75">
      <c r="J100" s="297"/>
      <c r="K100" s="35"/>
      <c r="L100" s="35"/>
      <c r="M100" s="35"/>
      <c r="N100" s="35"/>
      <c r="O100" s="48"/>
      <c r="P100" s="48"/>
    </row>
    <row r="101" spans="10:16" ht="12.75">
      <c r="J101" s="297"/>
      <c r="K101" s="35"/>
      <c r="L101" s="35"/>
      <c r="M101" s="35"/>
      <c r="N101" s="35"/>
      <c r="O101" s="48"/>
      <c r="P101" s="48"/>
    </row>
    <row r="102" spans="10:16" ht="12.75">
      <c r="J102" s="297"/>
      <c r="K102" s="35"/>
      <c r="L102" s="35"/>
      <c r="M102" s="35"/>
      <c r="N102" s="35"/>
      <c r="O102" s="48"/>
      <c r="P102" s="48"/>
    </row>
    <row r="103" spans="10:16" ht="12.75">
      <c r="J103" s="297"/>
      <c r="K103" s="35"/>
      <c r="L103" s="35"/>
      <c r="M103" s="35"/>
      <c r="N103" s="35"/>
      <c r="O103" s="48"/>
      <c r="P103" s="48"/>
    </row>
    <row r="104" spans="10:16" ht="12.75">
      <c r="J104" s="297"/>
      <c r="K104" s="35"/>
      <c r="L104" s="35"/>
      <c r="M104" s="35"/>
      <c r="N104" s="35"/>
      <c r="O104" s="48"/>
      <c r="P104" s="48"/>
    </row>
    <row r="105" spans="10:16" ht="12.75">
      <c r="J105" s="297"/>
      <c r="K105" s="35"/>
      <c r="L105" s="35"/>
      <c r="M105" s="35"/>
      <c r="N105" s="35"/>
      <c r="O105" s="48"/>
      <c r="P105" s="48"/>
    </row>
    <row r="106" spans="10:16" ht="12.75">
      <c r="J106" s="297"/>
      <c r="K106" s="35"/>
      <c r="L106" s="35"/>
      <c r="M106" s="35"/>
      <c r="N106" s="35"/>
      <c r="O106" s="48"/>
      <c r="P106" s="48"/>
    </row>
    <row r="107" spans="10:16" ht="12.75">
      <c r="J107" s="297"/>
      <c r="K107" s="35"/>
      <c r="L107" s="35"/>
      <c r="M107" s="35"/>
      <c r="N107" s="35"/>
      <c r="O107" s="48"/>
      <c r="P107" s="48"/>
    </row>
    <row r="108" spans="10:16" ht="12.75">
      <c r="J108" s="297"/>
      <c r="K108" s="35"/>
      <c r="L108" s="35"/>
      <c r="M108" s="35"/>
      <c r="N108" s="35"/>
      <c r="O108" s="48"/>
      <c r="P108" s="48"/>
    </row>
    <row r="109" spans="10:16" ht="12.75">
      <c r="J109" s="297"/>
      <c r="K109" s="35"/>
      <c r="L109" s="35"/>
      <c r="M109" s="35"/>
      <c r="N109" s="35"/>
      <c r="O109" s="48"/>
      <c r="P109" s="48"/>
    </row>
    <row r="110" spans="10:16" ht="12.75">
      <c r="J110" s="297"/>
      <c r="K110" s="35"/>
      <c r="L110" s="35"/>
      <c r="M110" s="35"/>
      <c r="N110" s="35"/>
      <c r="O110" s="48"/>
      <c r="P110" s="48"/>
    </row>
    <row r="111" spans="10:16" ht="12.75">
      <c r="J111" s="297"/>
      <c r="K111" s="35"/>
      <c r="L111" s="35"/>
      <c r="M111" s="35"/>
      <c r="N111" s="35"/>
      <c r="O111" s="48"/>
      <c r="P111" s="48"/>
    </row>
    <row r="112" spans="10:16" ht="12.75">
      <c r="J112" s="297"/>
      <c r="K112" s="35"/>
      <c r="L112" s="35"/>
      <c r="M112" s="35"/>
      <c r="N112" s="35"/>
      <c r="O112" s="48"/>
      <c r="P112" s="48"/>
    </row>
    <row r="113" spans="10:16" ht="12.75">
      <c r="J113" s="297"/>
      <c r="K113" s="35"/>
      <c r="L113" s="35"/>
      <c r="M113" s="35"/>
      <c r="N113" s="35"/>
      <c r="O113" s="48"/>
      <c r="P113" s="48"/>
    </row>
    <row r="114" spans="10:16" ht="12.75">
      <c r="J114" s="297"/>
      <c r="K114" s="35"/>
      <c r="L114" s="35"/>
      <c r="M114" s="35"/>
      <c r="N114" s="35"/>
      <c r="O114" s="48"/>
      <c r="P114" s="48"/>
    </row>
    <row r="115" spans="10:16" ht="12.75">
      <c r="J115" s="297"/>
      <c r="K115" s="35"/>
      <c r="L115" s="35"/>
      <c r="M115" s="35"/>
      <c r="N115" s="35"/>
      <c r="O115" s="48"/>
      <c r="P115" s="48"/>
    </row>
    <row r="116" spans="10:16" ht="12.75">
      <c r="J116" s="297"/>
      <c r="K116" s="35"/>
      <c r="L116" s="35"/>
      <c r="M116" s="35"/>
      <c r="N116" s="35"/>
      <c r="O116" s="48"/>
      <c r="P116" s="48"/>
    </row>
    <row r="117" spans="10:16" ht="12.75">
      <c r="J117" s="297"/>
      <c r="K117" s="35"/>
      <c r="L117" s="35"/>
      <c r="M117" s="35"/>
      <c r="N117" s="35"/>
      <c r="O117" s="48"/>
      <c r="P117" s="48"/>
    </row>
    <row r="118" spans="10:16" ht="12.75">
      <c r="J118" s="297"/>
      <c r="K118" s="35"/>
      <c r="L118" s="35"/>
      <c r="M118" s="35"/>
      <c r="N118" s="35"/>
      <c r="O118" s="48"/>
      <c r="P118" s="48"/>
    </row>
    <row r="119" spans="10:16" ht="12.75">
      <c r="J119" s="297"/>
      <c r="K119" s="35"/>
      <c r="L119" s="35"/>
      <c r="M119" s="35"/>
      <c r="N119" s="35"/>
      <c r="O119" s="48"/>
      <c r="P119" s="48"/>
    </row>
    <row r="120" spans="10:16" ht="12.75">
      <c r="J120" s="297"/>
      <c r="K120" s="35"/>
      <c r="L120" s="35"/>
      <c r="M120" s="35"/>
      <c r="N120" s="35"/>
      <c r="O120" s="48"/>
      <c r="P120" s="48"/>
    </row>
    <row r="121" spans="10:16" ht="12.75">
      <c r="J121" s="297"/>
      <c r="K121" s="35"/>
      <c r="L121" s="35"/>
      <c r="M121" s="35"/>
      <c r="N121" s="35"/>
      <c r="O121" s="48"/>
      <c r="P121" s="48"/>
    </row>
    <row r="122" spans="10:16" ht="12.75">
      <c r="J122" s="297"/>
      <c r="K122" s="35"/>
      <c r="L122" s="35"/>
      <c r="M122" s="35"/>
      <c r="N122" s="35"/>
      <c r="O122" s="48"/>
      <c r="P122" s="48"/>
    </row>
    <row r="123" spans="10:16" ht="12.75">
      <c r="J123" s="297"/>
      <c r="K123" s="35"/>
      <c r="L123" s="35"/>
      <c r="M123" s="35"/>
      <c r="N123" s="35"/>
      <c r="O123" s="48"/>
      <c r="P123" s="48"/>
    </row>
    <row r="124" spans="10:16" ht="12.75">
      <c r="J124" s="297"/>
      <c r="K124" s="35"/>
      <c r="L124" s="35"/>
      <c r="M124" s="35"/>
      <c r="N124" s="35"/>
      <c r="O124" s="48"/>
      <c r="P124" s="48"/>
    </row>
    <row r="125" spans="10:16" ht="12.75">
      <c r="J125" s="297"/>
      <c r="K125" s="35"/>
      <c r="L125" s="35"/>
      <c r="M125" s="35"/>
      <c r="N125" s="35"/>
      <c r="O125" s="48"/>
      <c r="P125" s="48"/>
    </row>
    <row r="126" spans="10:16" ht="12.75">
      <c r="J126" s="297"/>
      <c r="K126" s="35"/>
      <c r="L126" s="35"/>
      <c r="M126" s="35"/>
      <c r="N126" s="35"/>
      <c r="O126" s="48"/>
      <c r="P126" s="48"/>
    </row>
    <row r="127" spans="10:16" ht="12.75">
      <c r="J127" s="297"/>
      <c r="K127" s="35"/>
      <c r="L127" s="35"/>
      <c r="M127" s="35"/>
      <c r="N127" s="35"/>
      <c r="O127" s="48"/>
      <c r="P127" s="48"/>
    </row>
    <row r="128" spans="10:16" ht="12.75">
      <c r="J128" s="297"/>
      <c r="K128" s="35"/>
      <c r="L128" s="35"/>
      <c r="M128" s="35"/>
      <c r="N128" s="35"/>
      <c r="O128" s="48"/>
      <c r="P128" s="48"/>
    </row>
    <row r="129" spans="10:16" ht="12.75">
      <c r="J129" s="297"/>
      <c r="K129" s="35"/>
      <c r="L129" s="35"/>
      <c r="M129" s="35"/>
      <c r="N129" s="35"/>
      <c r="O129" s="48"/>
      <c r="P129" s="48"/>
    </row>
    <row r="130" spans="10:16" ht="12.75">
      <c r="J130" s="297"/>
      <c r="K130" s="35"/>
      <c r="L130" s="35"/>
      <c r="M130" s="35"/>
      <c r="N130" s="35"/>
      <c r="O130" s="48"/>
      <c r="P130" s="48"/>
    </row>
    <row r="131" spans="10:16" ht="12.75">
      <c r="J131" s="297"/>
      <c r="K131" s="35"/>
      <c r="L131" s="35"/>
      <c r="M131" s="35"/>
      <c r="N131" s="35"/>
      <c r="O131" s="48"/>
      <c r="P131" s="48"/>
    </row>
    <row r="132" spans="10:16" ht="12.75">
      <c r="J132" s="297"/>
      <c r="K132" s="35"/>
      <c r="L132" s="35"/>
      <c r="M132" s="35"/>
      <c r="N132" s="35"/>
      <c r="O132" s="48"/>
      <c r="P132" s="48"/>
    </row>
    <row r="133" spans="10:16" ht="12.75">
      <c r="J133" s="297"/>
      <c r="K133" s="35"/>
      <c r="L133" s="35"/>
      <c r="M133" s="35"/>
      <c r="N133" s="35"/>
      <c r="O133" s="48"/>
      <c r="P133" s="48"/>
    </row>
    <row r="134" spans="10:16" ht="12.75">
      <c r="J134" s="297"/>
      <c r="K134" s="35"/>
      <c r="L134" s="35"/>
      <c r="M134" s="35"/>
      <c r="N134" s="35"/>
      <c r="O134" s="48"/>
      <c r="P134" s="48"/>
    </row>
    <row r="135" spans="10:16" ht="12.75">
      <c r="J135" s="297"/>
      <c r="K135" s="35"/>
      <c r="L135" s="35"/>
      <c r="M135" s="35"/>
      <c r="N135" s="35"/>
      <c r="O135" s="48"/>
      <c r="P135" s="48"/>
    </row>
    <row r="136" spans="10:16" ht="12.75">
      <c r="J136" s="297"/>
      <c r="K136" s="35"/>
      <c r="L136" s="35"/>
      <c r="M136" s="35"/>
      <c r="N136" s="35"/>
      <c r="O136" s="48"/>
      <c r="P136" s="48"/>
    </row>
    <row r="137" spans="10:16" ht="12.75">
      <c r="J137" s="297"/>
      <c r="K137" s="35"/>
      <c r="L137" s="35"/>
      <c r="M137" s="35"/>
      <c r="N137" s="35"/>
      <c r="O137" s="48"/>
      <c r="P137" s="48"/>
    </row>
    <row r="138" spans="10:16" ht="12.75">
      <c r="J138" s="297"/>
      <c r="K138" s="35"/>
      <c r="L138" s="35"/>
      <c r="M138" s="35"/>
      <c r="N138" s="35"/>
      <c r="O138" s="48"/>
      <c r="P138" s="48"/>
    </row>
    <row r="139" spans="10:16" ht="12.75">
      <c r="J139" s="297"/>
      <c r="K139" s="35"/>
      <c r="L139" s="35"/>
      <c r="M139" s="35"/>
      <c r="N139" s="35"/>
      <c r="O139" s="48"/>
      <c r="P139" s="48"/>
    </row>
    <row r="140" spans="10:16" ht="12.75">
      <c r="J140" s="297"/>
      <c r="K140" s="35"/>
      <c r="L140" s="35"/>
      <c r="M140" s="35"/>
      <c r="N140" s="35"/>
      <c r="O140" s="48"/>
      <c r="P140" s="48"/>
    </row>
    <row r="141" spans="10:16" ht="12.75">
      <c r="J141" s="297"/>
      <c r="K141" s="35"/>
      <c r="L141" s="35"/>
      <c r="M141" s="35"/>
      <c r="N141" s="35"/>
      <c r="O141" s="48"/>
      <c r="P141" s="48"/>
    </row>
    <row r="142" spans="10:16" ht="12.75">
      <c r="J142" s="297"/>
      <c r="K142" s="35"/>
      <c r="L142" s="35"/>
      <c r="M142" s="35"/>
      <c r="N142" s="35"/>
      <c r="O142" s="48"/>
      <c r="P142" s="48"/>
    </row>
    <row r="143" spans="10:16" ht="12.75">
      <c r="J143" s="297"/>
      <c r="K143" s="35"/>
      <c r="L143" s="35"/>
      <c r="M143" s="35"/>
      <c r="N143" s="35"/>
      <c r="O143" s="48"/>
      <c r="P143" s="48"/>
    </row>
    <row r="144" spans="10:16" ht="12.75">
      <c r="J144" s="297"/>
      <c r="K144" s="35"/>
      <c r="L144" s="35"/>
      <c r="M144" s="35"/>
      <c r="N144" s="35"/>
      <c r="O144" s="48"/>
      <c r="P144" s="48"/>
    </row>
    <row r="145" spans="10:16" ht="12.75">
      <c r="J145" s="297"/>
      <c r="K145" s="35"/>
      <c r="L145" s="35"/>
      <c r="M145" s="35"/>
      <c r="N145" s="35"/>
      <c r="O145" s="48"/>
      <c r="P145" s="48"/>
    </row>
    <row r="146" spans="10:16" ht="12.75">
      <c r="J146" s="297"/>
      <c r="K146" s="35"/>
      <c r="L146" s="35"/>
      <c r="M146" s="35"/>
      <c r="N146" s="35"/>
      <c r="O146" s="48"/>
      <c r="P146" s="48"/>
    </row>
    <row r="147" spans="10:16" ht="12.75">
      <c r="J147" s="297"/>
      <c r="K147" s="35"/>
      <c r="L147" s="35"/>
      <c r="M147" s="35"/>
      <c r="N147" s="35"/>
      <c r="O147" s="48"/>
      <c r="P147" s="48"/>
    </row>
    <row r="148" spans="10:16" ht="12.75">
      <c r="J148" s="297"/>
      <c r="K148" s="35"/>
      <c r="L148" s="35"/>
      <c r="M148" s="35"/>
      <c r="N148" s="35"/>
      <c r="O148" s="48"/>
      <c r="P148" s="48"/>
    </row>
    <row r="149" spans="10:16" ht="12.75">
      <c r="J149" s="297"/>
      <c r="K149" s="35"/>
      <c r="L149" s="35"/>
      <c r="M149" s="35"/>
      <c r="N149" s="35"/>
      <c r="O149" s="48"/>
      <c r="P149" s="48"/>
    </row>
    <row r="150" spans="10:16" ht="12.75">
      <c r="J150" s="297"/>
      <c r="K150" s="35"/>
      <c r="L150" s="35"/>
      <c r="M150" s="35"/>
      <c r="N150" s="35"/>
      <c r="O150" s="48"/>
      <c r="P150" s="48"/>
    </row>
    <row r="151" spans="10:16" ht="12.75">
      <c r="J151" s="297"/>
      <c r="K151" s="35"/>
      <c r="L151" s="35"/>
      <c r="M151" s="35"/>
      <c r="N151" s="35"/>
      <c r="O151" s="48"/>
      <c r="P151" s="48"/>
    </row>
    <row r="152" spans="10:16" ht="12.75">
      <c r="J152" s="297"/>
      <c r="K152" s="35"/>
      <c r="L152" s="35"/>
      <c r="M152" s="35"/>
      <c r="N152" s="35"/>
      <c r="O152" s="48"/>
      <c r="P152" s="48"/>
    </row>
    <row r="153" spans="10:16" ht="12.75">
      <c r="J153" s="297"/>
      <c r="K153" s="35"/>
      <c r="L153" s="35"/>
      <c r="M153" s="35"/>
      <c r="N153" s="35"/>
      <c r="O153" s="48"/>
      <c r="P153" s="48"/>
    </row>
    <row r="154" spans="10:16" ht="12.75">
      <c r="J154" s="297"/>
      <c r="K154" s="35"/>
      <c r="L154" s="35"/>
      <c r="M154" s="35"/>
      <c r="N154" s="35"/>
      <c r="O154" s="48"/>
      <c r="P154" s="48"/>
    </row>
    <row r="155" spans="10:16" ht="12.75">
      <c r="J155" s="297"/>
      <c r="K155" s="35"/>
      <c r="L155" s="35"/>
      <c r="M155" s="35"/>
      <c r="N155" s="35"/>
      <c r="O155" s="48"/>
      <c r="P155" s="48"/>
    </row>
    <row r="156" spans="10:16" ht="12.75">
      <c r="J156" s="297"/>
      <c r="K156" s="35"/>
      <c r="L156" s="35"/>
      <c r="M156" s="35"/>
      <c r="N156" s="35"/>
      <c r="O156" s="48"/>
      <c r="P156" s="48"/>
    </row>
    <row r="157" spans="10:16" ht="12.75">
      <c r="J157" s="297"/>
      <c r="K157" s="35"/>
      <c r="L157" s="35"/>
      <c r="M157" s="35"/>
      <c r="N157" s="35"/>
      <c r="O157" s="48"/>
      <c r="P157" s="48"/>
    </row>
    <row r="158" spans="10:16" ht="12.75">
      <c r="J158" s="297"/>
      <c r="K158" s="35"/>
      <c r="L158" s="35"/>
      <c r="M158" s="35"/>
      <c r="N158" s="35"/>
      <c r="O158" s="48"/>
      <c r="P158" s="48"/>
    </row>
    <row r="159" spans="10:16" ht="12.75">
      <c r="J159" s="297"/>
      <c r="K159" s="35"/>
      <c r="L159" s="35"/>
      <c r="M159" s="35"/>
      <c r="N159" s="35"/>
      <c r="O159" s="48"/>
      <c r="P159" s="48"/>
    </row>
    <row r="160" spans="10:16" ht="12.75">
      <c r="J160" s="297"/>
      <c r="K160" s="35"/>
      <c r="L160" s="35"/>
      <c r="M160" s="35"/>
      <c r="N160" s="35"/>
      <c r="O160" s="48"/>
      <c r="P160" s="48"/>
    </row>
    <row r="161" spans="10:16" ht="12.75">
      <c r="J161" s="297"/>
      <c r="K161" s="35"/>
      <c r="L161" s="35"/>
      <c r="M161" s="35"/>
      <c r="N161" s="35"/>
      <c r="O161" s="48"/>
      <c r="P161" s="48"/>
    </row>
    <row r="162" spans="10:16" ht="12.75">
      <c r="J162" s="297"/>
      <c r="K162" s="35"/>
      <c r="L162" s="35"/>
      <c r="M162" s="35"/>
      <c r="N162" s="35"/>
      <c r="O162" s="48"/>
      <c r="P162" s="48"/>
    </row>
    <row r="163" spans="10:16" ht="12.75">
      <c r="J163" s="297"/>
      <c r="K163" s="35"/>
      <c r="L163" s="35"/>
      <c r="M163" s="35"/>
      <c r="N163" s="35"/>
      <c r="O163" s="48"/>
      <c r="P163" s="48"/>
    </row>
    <row r="372" ht="12.75">
      <c r="C372" s="195" t="s">
        <v>55</v>
      </c>
    </row>
    <row r="392" ht="12.75">
      <c r="C392" s="195" t="s">
        <v>53</v>
      </c>
    </row>
    <row r="414" ht="12.75">
      <c r="C414" s="195" t="s">
        <v>54</v>
      </c>
    </row>
    <row r="444" ht="12.75">
      <c r="C444" s="195" t="s">
        <v>52</v>
      </c>
    </row>
  </sheetData>
  <sheetProtection/>
  <mergeCells count="2">
    <mergeCell ref="F6:G6"/>
    <mergeCell ref="B47:E47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3" r:id="rId1"/>
  <headerFooter>
    <oddFooter>&amp;C&amp;"-,Obyčejné"Stránka &amp;P z &amp;N</oddFooter>
  </headerFooter>
  <rowBreaks count="1" manualBreakCount="1">
    <brk id="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8"/>
  <sheetViews>
    <sheetView view="pageBreakPreview" zoomScale="115" zoomScaleNormal="70" zoomScaleSheetLayoutView="115" zoomScalePageLayoutView="25" workbookViewId="0" topLeftCell="A1">
      <selection activeCell="I17" sqref="I17"/>
    </sheetView>
  </sheetViews>
  <sheetFormatPr defaultColWidth="9.33203125" defaultRowHeight="12.75"/>
  <cols>
    <col min="1" max="1" width="2.33203125" style="0" customWidth="1"/>
    <col min="2" max="2" width="6.83203125" style="353" customWidth="1"/>
    <col min="3" max="3" width="100.83203125" style="0" customWidth="1"/>
    <col min="4" max="4" width="5.83203125" style="251" customWidth="1"/>
    <col min="5" max="5" width="9.83203125" style="9" customWidth="1"/>
    <col min="6" max="6" width="12.83203125" style="0" customWidth="1"/>
    <col min="7" max="7" width="14.83203125" style="0" customWidth="1"/>
    <col min="8" max="8" width="2.16015625" style="0" customWidth="1"/>
    <col min="9" max="9" width="12.83203125" style="0" customWidth="1"/>
    <col min="10" max="10" width="14.83203125" style="0" customWidth="1"/>
    <col min="11" max="11" width="3.16015625" style="0" customWidth="1"/>
    <col min="12" max="12" width="14.83203125" style="0" customWidth="1"/>
    <col min="13" max="13" width="3.16015625" style="0" customWidth="1"/>
    <col min="14" max="14" width="13.66015625" style="0" customWidth="1"/>
    <col min="15" max="15" width="12.5" style="0" customWidth="1"/>
    <col min="16" max="16" width="12.66015625" style="0" customWidth="1"/>
    <col min="17" max="17" width="3.5" style="0" customWidth="1"/>
    <col min="18" max="18" width="4" style="0" customWidth="1"/>
    <col min="19" max="19" width="21.16015625" style="0" customWidth="1"/>
    <col min="20" max="20" width="11.83203125" style="0" customWidth="1"/>
    <col min="25" max="25" width="16.66015625" style="0" bestFit="1" customWidth="1"/>
    <col min="26" max="26" width="7.33203125" style="0" bestFit="1" customWidth="1"/>
    <col min="28" max="28" width="12.16015625" style="0" customWidth="1"/>
  </cols>
  <sheetData>
    <row r="1" spans="1:19" s="277" customFormat="1" ht="27" customHeight="1">
      <c r="A1" s="274"/>
      <c r="C1" s="424" t="str">
        <f>'KRYCÍ LIST'!D3</f>
        <v>VÝMĚNA ZDROJE TEPLA V OBJEKTU
 ZŠ a MŠ MLADÁ VOŽICE</v>
      </c>
      <c r="D1" s="275"/>
      <c r="E1" s="271"/>
      <c r="F1" s="271"/>
      <c r="G1" s="276"/>
      <c r="H1" s="276"/>
      <c r="I1" s="271"/>
      <c r="J1" s="276"/>
      <c r="K1" s="274"/>
      <c r="L1" s="274"/>
      <c r="M1" s="274"/>
      <c r="R1" s="278"/>
      <c r="S1" s="279"/>
    </row>
    <row r="2" spans="1:19" s="285" customFormat="1" ht="18.75">
      <c r="A2" s="280"/>
      <c r="B2" s="348"/>
      <c r="C2" s="282"/>
      <c r="D2" s="283"/>
      <c r="E2" s="282"/>
      <c r="F2" s="282"/>
      <c r="G2" s="284"/>
      <c r="H2" s="284"/>
      <c r="I2" s="282"/>
      <c r="J2" s="284"/>
      <c r="K2" s="280"/>
      <c r="L2" s="280"/>
      <c r="M2" s="280"/>
      <c r="R2" s="286"/>
      <c r="S2" s="287"/>
    </row>
    <row r="3" spans="1:19" s="277" customFormat="1" ht="21" customHeight="1">
      <c r="A3" s="274"/>
      <c r="B3" s="349" t="str">
        <f>'KRYCÍ LIST'!B5</f>
        <v> </v>
      </c>
      <c r="C3" s="273" t="str">
        <f>REKAPITULACE!D1</f>
        <v>VÝMĚNA ZDROJE TEPLA - UT</v>
      </c>
      <c r="D3" s="275"/>
      <c r="E3" s="271"/>
      <c r="F3" s="271"/>
      <c r="G3" s="271"/>
      <c r="H3" s="271"/>
      <c r="I3" s="271"/>
      <c r="J3" s="271"/>
      <c r="K3" s="288"/>
      <c r="L3" s="288"/>
      <c r="M3" s="288"/>
      <c r="R3" s="289"/>
      <c r="S3" s="290"/>
    </row>
    <row r="4" spans="1:19" s="285" customFormat="1" ht="19.5" thickBot="1">
      <c r="A4" s="280"/>
      <c r="B4" s="348"/>
      <c r="C4" s="282"/>
      <c r="D4" s="283"/>
      <c r="E4" s="282"/>
      <c r="F4" s="282"/>
      <c r="G4" s="282"/>
      <c r="H4" s="282"/>
      <c r="I4" s="282"/>
      <c r="J4" s="282"/>
      <c r="K4" s="280"/>
      <c r="L4" s="280"/>
      <c r="M4" s="280"/>
      <c r="R4" s="286"/>
      <c r="S4" s="287"/>
    </row>
    <row r="5" spans="1:14" s="287" customFormat="1" ht="24.75" customHeight="1" thickBot="1">
      <c r="A5" s="282"/>
      <c r="B5" s="350"/>
      <c r="C5" s="291" t="s">
        <v>137</v>
      </c>
      <c r="D5" s="283"/>
      <c r="E5" s="282"/>
      <c r="F5" s="282"/>
      <c r="G5" s="292"/>
      <c r="H5" s="292"/>
      <c r="I5" s="282"/>
      <c r="J5" s="292"/>
      <c r="K5" s="282"/>
      <c r="L5" s="282"/>
      <c r="M5" s="282"/>
      <c r="N5" s="293"/>
    </row>
    <row r="6" spans="1:18" s="1" customFormat="1" ht="15" customHeight="1" thickBot="1">
      <c r="A6" s="113"/>
      <c r="B6" s="351"/>
      <c r="C6" s="12"/>
      <c r="D6" s="247"/>
      <c r="E6" s="10"/>
      <c r="F6" s="504" t="s">
        <v>51</v>
      </c>
      <c r="G6" s="505"/>
      <c r="H6" s="115"/>
      <c r="I6" s="504" t="s">
        <v>57</v>
      </c>
      <c r="J6" s="505"/>
      <c r="K6" s="113"/>
      <c r="L6" s="26" t="s">
        <v>58</v>
      </c>
      <c r="M6" s="246"/>
      <c r="N6" s="11"/>
      <c r="P6" s="14"/>
      <c r="Q6" s="15"/>
      <c r="R6" s="14"/>
    </row>
    <row r="7" spans="1:20" s="11" customFormat="1" ht="13.5" thickBot="1">
      <c r="A7" s="206"/>
      <c r="B7" s="347" t="s">
        <v>93</v>
      </c>
      <c r="C7" s="119" t="s">
        <v>39</v>
      </c>
      <c r="D7" s="119" t="s">
        <v>90</v>
      </c>
      <c r="E7" s="120" t="s">
        <v>91</v>
      </c>
      <c r="F7" s="121" t="s">
        <v>92</v>
      </c>
      <c r="G7" s="122" t="s">
        <v>94</v>
      </c>
      <c r="H7" s="123"/>
      <c r="I7" s="124" t="s">
        <v>43</v>
      </c>
      <c r="J7" s="122" t="s">
        <v>44</v>
      </c>
      <c r="K7" s="206"/>
      <c r="L7" s="245" t="s">
        <v>44</v>
      </c>
      <c r="M7" s="206"/>
      <c r="O7" s="28"/>
      <c r="P7" s="28"/>
      <c r="Q7" s="28"/>
      <c r="R7" s="28"/>
      <c r="S7" s="28"/>
      <c r="T7" s="28"/>
    </row>
    <row r="8" spans="1:16" s="7" customFormat="1" ht="15">
      <c r="A8" s="125"/>
      <c r="B8" s="144"/>
      <c r="C8" s="356" t="s">
        <v>107</v>
      </c>
      <c r="D8" s="249"/>
      <c r="E8" s="136"/>
      <c r="F8" s="137"/>
      <c r="G8" s="130"/>
      <c r="H8" s="131"/>
      <c r="I8" s="132"/>
      <c r="J8" s="133"/>
      <c r="K8" s="125"/>
      <c r="L8" s="134"/>
      <c r="M8" s="125"/>
      <c r="N8" s="30"/>
      <c r="O8" s="30"/>
      <c r="P8" s="30"/>
    </row>
    <row r="9" spans="1:16" s="7" customFormat="1" ht="15">
      <c r="A9" s="125"/>
      <c r="B9" s="144"/>
      <c r="C9" s="357" t="s">
        <v>117</v>
      </c>
      <c r="D9" s="249"/>
      <c r="E9" s="136"/>
      <c r="F9" s="137"/>
      <c r="G9" s="130"/>
      <c r="H9" s="131"/>
      <c r="I9" s="132"/>
      <c r="J9" s="133"/>
      <c r="K9" s="125"/>
      <c r="L9" s="134"/>
      <c r="M9" s="125"/>
      <c r="N9" s="30"/>
      <c r="O9" s="30"/>
      <c r="P9" s="30"/>
    </row>
    <row r="10" spans="1:16" s="7" customFormat="1" ht="25.5">
      <c r="A10" s="125"/>
      <c r="B10" s="368" t="s">
        <v>211</v>
      </c>
      <c r="C10" s="339" t="s">
        <v>111</v>
      </c>
      <c r="D10" s="249" t="s">
        <v>37</v>
      </c>
      <c r="E10" s="136">
        <v>2</v>
      </c>
      <c r="F10" s="137">
        <v>455697.9</v>
      </c>
      <c r="G10" s="133">
        <f>F10*E10</f>
        <v>911395.8</v>
      </c>
      <c r="H10" s="138"/>
      <c r="I10" s="139">
        <v>10481</v>
      </c>
      <c r="J10" s="133">
        <f>I10*E10</f>
        <v>20962</v>
      </c>
      <c r="K10" s="125"/>
      <c r="L10" s="134">
        <f>G10+J10</f>
        <v>932357.8</v>
      </c>
      <c r="M10" s="125"/>
      <c r="N10" s="506"/>
      <c r="O10" s="506"/>
      <c r="P10" s="30"/>
    </row>
    <row r="11" spans="1:16" s="7" customFormat="1" ht="12.75">
      <c r="A11" s="125"/>
      <c r="B11" s="144"/>
      <c r="C11" s="127"/>
      <c r="D11" s="248"/>
      <c r="E11" s="128"/>
      <c r="F11" s="129"/>
      <c r="G11" s="133"/>
      <c r="H11" s="138"/>
      <c r="I11" s="139"/>
      <c r="J11" s="133"/>
      <c r="K11" s="125"/>
      <c r="L11" s="134"/>
      <c r="M11" s="125"/>
      <c r="N11" s="506"/>
      <c r="O11" s="506"/>
      <c r="P11" s="30"/>
    </row>
    <row r="12" spans="1:16" s="7" customFormat="1" ht="12.75">
      <c r="A12" s="125"/>
      <c r="B12" s="144"/>
      <c r="C12" s="135" t="s">
        <v>173</v>
      </c>
      <c r="D12" s="249" t="s">
        <v>37</v>
      </c>
      <c r="E12" s="136">
        <v>2</v>
      </c>
      <c r="F12" s="137">
        <v>4792</v>
      </c>
      <c r="G12" s="133">
        <f>F12*E12</f>
        <v>9584</v>
      </c>
      <c r="H12" s="138"/>
      <c r="I12" s="139">
        <v>476</v>
      </c>
      <c r="J12" s="133">
        <f>I12*E12</f>
        <v>952</v>
      </c>
      <c r="K12" s="125"/>
      <c r="L12" s="134">
        <f>G12+J12</f>
        <v>10536</v>
      </c>
      <c r="M12" s="125"/>
      <c r="N12" s="30"/>
      <c r="O12" s="30"/>
      <c r="P12" s="30"/>
    </row>
    <row r="13" spans="1:16" s="7" customFormat="1" ht="12.75">
      <c r="A13" s="125"/>
      <c r="B13" s="144"/>
      <c r="C13" s="135" t="s">
        <v>172</v>
      </c>
      <c r="D13" s="249" t="s">
        <v>37</v>
      </c>
      <c r="E13" s="136">
        <v>2</v>
      </c>
      <c r="F13" s="137">
        <v>1512</v>
      </c>
      <c r="G13" s="133">
        <f>F13*E13</f>
        <v>3024</v>
      </c>
      <c r="H13" s="138"/>
      <c r="I13" s="139">
        <v>312</v>
      </c>
      <c r="J13" s="133">
        <f>I13*E13</f>
        <v>624</v>
      </c>
      <c r="K13" s="125"/>
      <c r="L13" s="134">
        <f>G13+J13</f>
        <v>3648</v>
      </c>
      <c r="M13" s="125"/>
      <c r="N13" s="30"/>
      <c r="O13" s="30"/>
      <c r="P13" s="30"/>
    </row>
    <row r="14" spans="1:16" s="7" customFormat="1" ht="12.75">
      <c r="A14" s="125"/>
      <c r="B14" s="144"/>
      <c r="C14" s="135" t="s">
        <v>112</v>
      </c>
      <c r="D14" s="249" t="s">
        <v>37</v>
      </c>
      <c r="E14" s="136">
        <v>2</v>
      </c>
      <c r="F14" s="137">
        <v>2392</v>
      </c>
      <c r="G14" s="133">
        <f>F14*E14</f>
        <v>4784</v>
      </c>
      <c r="H14" s="138"/>
      <c r="I14" s="139">
        <v>120</v>
      </c>
      <c r="J14" s="133">
        <f>I14*E14</f>
        <v>240</v>
      </c>
      <c r="K14" s="125"/>
      <c r="L14" s="134">
        <f>G14+J14</f>
        <v>5024</v>
      </c>
      <c r="M14" s="125"/>
      <c r="N14" s="30"/>
      <c r="O14" s="30"/>
      <c r="P14" s="30"/>
    </row>
    <row r="15" spans="1:16" s="7" customFormat="1" ht="12.75">
      <c r="A15" s="125"/>
      <c r="B15" s="144"/>
      <c r="C15" s="135" t="s">
        <v>174</v>
      </c>
      <c r="D15" s="249" t="s">
        <v>37</v>
      </c>
      <c r="E15" s="136">
        <v>2</v>
      </c>
      <c r="F15" s="137">
        <v>1512</v>
      </c>
      <c r="G15" s="133">
        <f>F15*E15</f>
        <v>3024</v>
      </c>
      <c r="H15" s="138"/>
      <c r="I15" s="139">
        <v>312</v>
      </c>
      <c r="J15" s="133">
        <f>I15*E15</f>
        <v>624</v>
      </c>
      <c r="K15" s="125"/>
      <c r="L15" s="134">
        <f>G15+J15</f>
        <v>3648</v>
      </c>
      <c r="M15" s="125"/>
      <c r="N15" s="30"/>
      <c r="O15" s="30"/>
      <c r="P15" s="30"/>
    </row>
    <row r="16" spans="1:16" s="7" customFormat="1" ht="12.75">
      <c r="A16" s="125"/>
      <c r="B16" s="144"/>
      <c r="C16" s="135"/>
      <c r="D16" s="249"/>
      <c r="E16" s="136"/>
      <c r="F16" s="129"/>
      <c r="G16" s="133"/>
      <c r="H16" s="138"/>
      <c r="I16" s="139"/>
      <c r="J16" s="133"/>
      <c r="K16" s="125"/>
      <c r="L16" s="134"/>
      <c r="M16" s="125"/>
      <c r="N16" s="30"/>
      <c r="O16" s="30"/>
      <c r="P16" s="30"/>
    </row>
    <row r="17" spans="1:16" s="7" customFormat="1" ht="12.75">
      <c r="A17" s="125"/>
      <c r="B17" s="144"/>
      <c r="C17" s="135" t="s">
        <v>175</v>
      </c>
      <c r="D17" s="249" t="s">
        <v>50</v>
      </c>
      <c r="E17" s="136">
        <v>1</v>
      </c>
      <c r="F17" s="137">
        <v>13832</v>
      </c>
      <c r="G17" s="133">
        <f>F17*E17</f>
        <v>13832</v>
      </c>
      <c r="H17" s="138"/>
      <c r="I17" s="139">
        <v>2110.53</v>
      </c>
      <c r="J17" s="133">
        <f>I17*E17</f>
        <v>2110.53</v>
      </c>
      <c r="K17" s="125"/>
      <c r="L17" s="134">
        <f>G17+J17</f>
        <v>15942.53</v>
      </c>
      <c r="M17" s="125"/>
      <c r="N17" s="30"/>
      <c r="O17" s="30"/>
      <c r="P17" s="30"/>
    </row>
    <row r="18" spans="1:16" s="7" customFormat="1" ht="12.75">
      <c r="A18" s="125"/>
      <c r="B18" s="144"/>
      <c r="C18" s="127"/>
      <c r="D18" s="248"/>
      <c r="E18" s="128"/>
      <c r="F18" s="129"/>
      <c r="G18" s="133"/>
      <c r="H18" s="138"/>
      <c r="I18" s="139"/>
      <c r="J18" s="133"/>
      <c r="K18" s="125"/>
      <c r="L18" s="134"/>
      <c r="M18" s="125"/>
      <c r="N18" s="30"/>
      <c r="O18" s="30"/>
      <c r="P18" s="30"/>
    </row>
    <row r="19" spans="1:16" s="7" customFormat="1" ht="12.75">
      <c r="A19" s="125"/>
      <c r="B19" s="144"/>
      <c r="C19" s="135" t="s">
        <v>176</v>
      </c>
      <c r="D19" s="249" t="s">
        <v>37</v>
      </c>
      <c r="E19" s="136">
        <v>1</v>
      </c>
      <c r="F19" s="137">
        <v>792</v>
      </c>
      <c r="G19" s="133">
        <f>F19*E19</f>
        <v>792</v>
      </c>
      <c r="H19" s="138"/>
      <c r="I19" s="139">
        <v>40</v>
      </c>
      <c r="J19" s="133">
        <f>I19*E19</f>
        <v>40</v>
      </c>
      <c r="K19" s="125"/>
      <c r="L19" s="134">
        <f>G19+J19</f>
        <v>832</v>
      </c>
      <c r="M19" s="125"/>
      <c r="N19" s="30"/>
      <c r="O19" s="30"/>
      <c r="P19" s="30"/>
    </row>
    <row r="20" spans="1:16" s="7" customFormat="1" ht="12.75">
      <c r="A20" s="125"/>
      <c r="B20" s="144"/>
      <c r="C20" s="135" t="s">
        <v>177</v>
      </c>
      <c r="D20" s="249" t="s">
        <v>37</v>
      </c>
      <c r="E20" s="136">
        <v>1</v>
      </c>
      <c r="F20" s="137">
        <v>1432</v>
      </c>
      <c r="G20" s="133">
        <f>F20*E20</f>
        <v>1432</v>
      </c>
      <c r="H20" s="138"/>
      <c r="I20" s="139">
        <v>72</v>
      </c>
      <c r="J20" s="133">
        <f>I20*E20</f>
        <v>72</v>
      </c>
      <c r="K20" s="125"/>
      <c r="L20" s="134">
        <f>G20+J20</f>
        <v>1504</v>
      </c>
      <c r="M20" s="125"/>
      <c r="N20" s="30"/>
      <c r="O20" s="30"/>
      <c r="P20" s="30"/>
    </row>
    <row r="21" spans="1:16" s="7" customFormat="1" ht="12.75">
      <c r="A21" s="125"/>
      <c r="B21" s="144"/>
      <c r="C21" s="135" t="s">
        <v>200</v>
      </c>
      <c r="D21" s="249" t="s">
        <v>50</v>
      </c>
      <c r="E21" s="136">
        <v>2</v>
      </c>
      <c r="F21" s="137">
        <v>3352</v>
      </c>
      <c r="G21" s="133">
        <f>F21*E21</f>
        <v>6704</v>
      </c>
      <c r="H21" s="138"/>
      <c r="I21" s="139">
        <v>168</v>
      </c>
      <c r="J21" s="133">
        <f>I21*E21</f>
        <v>336</v>
      </c>
      <c r="K21" s="125"/>
      <c r="L21" s="134">
        <f>G21+J21</f>
        <v>7040</v>
      </c>
      <c r="M21" s="125"/>
      <c r="N21" s="30"/>
      <c r="O21" s="30"/>
      <c r="P21" s="30"/>
    </row>
    <row r="22" spans="1:16" s="7" customFormat="1" ht="12.75">
      <c r="A22" s="125"/>
      <c r="B22" s="144"/>
      <c r="C22" s="230" t="s">
        <v>225</v>
      </c>
      <c r="D22" s="249" t="s">
        <v>50</v>
      </c>
      <c r="E22" s="136">
        <v>2</v>
      </c>
      <c r="F22" s="137">
        <v>2000</v>
      </c>
      <c r="G22" s="133">
        <f>F22*E22</f>
        <v>4000</v>
      </c>
      <c r="H22" s="138"/>
      <c r="I22" s="139">
        <v>12385</v>
      </c>
      <c r="J22" s="133">
        <f>I22*E22</f>
        <v>24770</v>
      </c>
      <c r="K22" s="125"/>
      <c r="L22" s="134">
        <f>G22+J22</f>
        <v>28770</v>
      </c>
      <c r="M22" s="125"/>
      <c r="N22" s="30"/>
      <c r="O22" s="30"/>
      <c r="P22" s="30"/>
    </row>
    <row r="23" spans="1:16" s="7" customFormat="1" ht="12.75">
      <c r="A23" s="125"/>
      <c r="B23" s="144"/>
      <c r="C23" s="135"/>
      <c r="D23" s="249"/>
      <c r="E23" s="136"/>
      <c r="F23" s="137"/>
      <c r="G23" s="133"/>
      <c r="H23" s="138"/>
      <c r="I23" s="139"/>
      <c r="J23" s="133"/>
      <c r="K23" s="125"/>
      <c r="L23" s="134"/>
      <c r="M23" s="125"/>
      <c r="N23" s="30"/>
      <c r="O23" s="30"/>
      <c r="P23" s="30"/>
    </row>
    <row r="24" spans="1:16" s="7" customFormat="1" ht="12.75">
      <c r="A24" s="125"/>
      <c r="B24" s="144"/>
      <c r="C24" s="230" t="s">
        <v>169</v>
      </c>
      <c r="D24" s="249" t="s">
        <v>50</v>
      </c>
      <c r="E24" s="136">
        <v>2</v>
      </c>
      <c r="F24" s="137">
        <v>0</v>
      </c>
      <c r="G24" s="133">
        <f>F24*E24</f>
        <v>0</v>
      </c>
      <c r="H24" s="138"/>
      <c r="I24" s="139">
        <v>5670</v>
      </c>
      <c r="J24" s="133">
        <f>I24*E24</f>
        <v>11340</v>
      </c>
      <c r="K24" s="125"/>
      <c r="L24" s="134">
        <f>G24+J24</f>
        <v>11340</v>
      </c>
      <c r="M24" s="125"/>
      <c r="N24" s="30"/>
      <c r="O24" s="30"/>
      <c r="P24" s="30"/>
    </row>
    <row r="25" spans="1:16" s="7" customFormat="1" ht="12.75">
      <c r="A25" s="125"/>
      <c r="B25" s="144"/>
      <c r="C25" s="230" t="s">
        <v>170</v>
      </c>
      <c r="D25" s="249" t="s">
        <v>50</v>
      </c>
      <c r="E25" s="136">
        <v>2</v>
      </c>
      <c r="F25" s="137">
        <v>0</v>
      </c>
      <c r="G25" s="133">
        <f>F25*E25</f>
        <v>0</v>
      </c>
      <c r="H25" s="138"/>
      <c r="I25" s="139">
        <v>10395</v>
      </c>
      <c r="J25" s="133">
        <f>I25*E25</f>
        <v>20790</v>
      </c>
      <c r="K25" s="125"/>
      <c r="L25" s="134">
        <f>G25+J25</f>
        <v>20790</v>
      </c>
      <c r="M25" s="125"/>
      <c r="N25" s="30"/>
      <c r="O25" s="30"/>
      <c r="P25" s="30"/>
    </row>
    <row r="26" spans="1:29" s="7" customFormat="1" ht="12.75">
      <c r="A26" s="125"/>
      <c r="B26" s="144"/>
      <c r="C26" s="135" t="s">
        <v>171</v>
      </c>
      <c r="D26" s="249" t="s">
        <v>50</v>
      </c>
      <c r="E26" s="136">
        <v>2</v>
      </c>
      <c r="F26" s="137">
        <v>1</v>
      </c>
      <c r="G26" s="133">
        <f>F26*E26</f>
        <v>2</v>
      </c>
      <c r="H26" s="138"/>
      <c r="I26" s="139">
        <v>0</v>
      </c>
      <c r="J26" s="133">
        <f>I26*E26</f>
        <v>0</v>
      </c>
      <c r="K26" s="125"/>
      <c r="L26" s="134">
        <f>G26+J26</f>
        <v>2</v>
      </c>
      <c r="M26" s="125"/>
      <c r="N26" s="30"/>
      <c r="O26" s="30"/>
      <c r="P26" s="30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7" customFormat="1" ht="12.75">
      <c r="A27" s="125"/>
      <c r="B27" s="144"/>
      <c r="C27" s="127"/>
      <c r="D27" s="248"/>
      <c r="E27" s="128"/>
      <c r="F27" s="137"/>
      <c r="G27" s="133"/>
      <c r="H27" s="138"/>
      <c r="I27" s="139"/>
      <c r="J27" s="133"/>
      <c r="K27" s="125"/>
      <c r="L27" s="134"/>
      <c r="M27" s="125"/>
      <c r="N27" s="30"/>
      <c r="O27" s="30"/>
      <c r="P27" s="3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14" s="6" customFormat="1" ht="15">
      <c r="A28" s="140"/>
      <c r="B28" s="144"/>
      <c r="C28" s="356" t="s">
        <v>108</v>
      </c>
      <c r="D28" s="248"/>
      <c r="E28" s="128"/>
      <c r="F28" s="137"/>
      <c r="G28" s="133"/>
      <c r="H28" s="138"/>
      <c r="I28" s="139"/>
      <c r="J28" s="133"/>
      <c r="K28" s="125"/>
      <c r="L28" s="134"/>
      <c r="M28" s="140"/>
      <c r="N28" s="17"/>
    </row>
    <row r="29" spans="1:14" s="6" customFormat="1" ht="15">
      <c r="A29" s="140"/>
      <c r="B29" s="144"/>
      <c r="C29" s="391" t="s">
        <v>118</v>
      </c>
      <c r="D29" s="248"/>
      <c r="E29" s="128"/>
      <c r="F29" s="137"/>
      <c r="G29" s="133"/>
      <c r="H29" s="138"/>
      <c r="I29" s="139"/>
      <c r="J29" s="133"/>
      <c r="K29" s="125"/>
      <c r="L29" s="134"/>
      <c r="M29" s="140"/>
      <c r="N29" s="17"/>
    </row>
    <row r="30" spans="1:14" s="6" customFormat="1" ht="15">
      <c r="A30" s="140"/>
      <c r="B30" s="144"/>
      <c r="C30" s="357" t="s">
        <v>178</v>
      </c>
      <c r="D30" s="248"/>
      <c r="E30" s="128"/>
      <c r="F30" s="137"/>
      <c r="G30" s="133"/>
      <c r="H30" s="138"/>
      <c r="I30" s="139"/>
      <c r="J30" s="133"/>
      <c r="K30" s="125"/>
      <c r="L30" s="134"/>
      <c r="M30" s="140"/>
      <c r="N30" s="23"/>
    </row>
    <row r="31" spans="1:14" s="6" customFormat="1" ht="12.75">
      <c r="A31" s="140"/>
      <c r="B31" s="144"/>
      <c r="C31" s="135" t="s">
        <v>189</v>
      </c>
      <c r="D31" s="249" t="s">
        <v>37</v>
      </c>
      <c r="E31" s="136">
        <v>1</v>
      </c>
      <c r="F31" s="137">
        <v>1740</v>
      </c>
      <c r="G31" s="133">
        <f aca="true" t="shared" si="0" ref="G31:G39">F31*E31</f>
        <v>1740</v>
      </c>
      <c r="H31" s="138"/>
      <c r="I31" s="139"/>
      <c r="J31" s="133">
        <f aca="true" t="shared" si="1" ref="J31:J39">I31*E31</f>
        <v>0</v>
      </c>
      <c r="K31" s="125"/>
      <c r="L31" s="134">
        <f aca="true" t="shared" si="2" ref="L31:L39">G31+J31</f>
        <v>1740</v>
      </c>
      <c r="M31" s="140"/>
      <c r="N31" s="23"/>
    </row>
    <row r="32" spans="1:14" s="6" customFormat="1" ht="12.75">
      <c r="A32" s="140"/>
      <c r="B32" s="144"/>
      <c r="C32" s="135" t="s">
        <v>190</v>
      </c>
      <c r="D32" s="249" t="s">
        <v>37</v>
      </c>
      <c r="E32" s="136">
        <v>3</v>
      </c>
      <c r="F32" s="137">
        <v>4773</v>
      </c>
      <c r="G32" s="133">
        <f t="shared" si="0"/>
        <v>14319</v>
      </c>
      <c r="H32" s="138"/>
      <c r="I32" s="139"/>
      <c r="J32" s="133">
        <f t="shared" si="1"/>
        <v>0</v>
      </c>
      <c r="K32" s="125"/>
      <c r="L32" s="134">
        <f t="shared" si="2"/>
        <v>14319</v>
      </c>
      <c r="M32" s="140"/>
      <c r="N32" s="23"/>
    </row>
    <row r="33" spans="1:14" s="6" customFormat="1" ht="12.75">
      <c r="A33" s="140"/>
      <c r="B33" s="144"/>
      <c r="C33" s="135" t="s">
        <v>191</v>
      </c>
      <c r="D33" s="249" t="s">
        <v>37</v>
      </c>
      <c r="E33" s="136">
        <v>2</v>
      </c>
      <c r="F33" s="137">
        <v>3317</v>
      </c>
      <c r="G33" s="133">
        <f t="shared" si="0"/>
        <v>6634</v>
      </c>
      <c r="H33" s="138"/>
      <c r="I33" s="139"/>
      <c r="J33" s="133">
        <f t="shared" si="1"/>
        <v>0</v>
      </c>
      <c r="K33" s="125"/>
      <c r="L33" s="134">
        <f t="shared" si="2"/>
        <v>6634</v>
      </c>
      <c r="M33" s="140"/>
      <c r="N33" s="23"/>
    </row>
    <row r="34" spans="1:14" s="6" customFormat="1" ht="12.75">
      <c r="A34" s="140"/>
      <c r="B34" s="144"/>
      <c r="C34" s="135" t="s">
        <v>192</v>
      </c>
      <c r="D34" s="249" t="s">
        <v>37</v>
      </c>
      <c r="E34" s="136">
        <v>1</v>
      </c>
      <c r="F34" s="137">
        <v>2376</v>
      </c>
      <c r="G34" s="133">
        <f t="shared" si="0"/>
        <v>2376</v>
      </c>
      <c r="H34" s="138"/>
      <c r="I34" s="139"/>
      <c r="J34" s="133">
        <f t="shared" si="1"/>
        <v>0</v>
      </c>
      <c r="K34" s="125"/>
      <c r="L34" s="134">
        <f t="shared" si="2"/>
        <v>2376</v>
      </c>
      <c r="M34" s="140"/>
      <c r="N34" s="23"/>
    </row>
    <row r="35" spans="1:14" s="6" customFormat="1" ht="12.75">
      <c r="A35" s="140"/>
      <c r="B35" s="144"/>
      <c r="C35" s="135" t="s">
        <v>193</v>
      </c>
      <c r="D35" s="249" t="s">
        <v>37</v>
      </c>
      <c r="E35" s="136">
        <v>1</v>
      </c>
      <c r="F35" s="137">
        <v>4274</v>
      </c>
      <c r="G35" s="133">
        <f t="shared" si="0"/>
        <v>4274</v>
      </c>
      <c r="H35" s="138"/>
      <c r="I35" s="139"/>
      <c r="J35" s="133">
        <f t="shared" si="1"/>
        <v>0</v>
      </c>
      <c r="K35" s="125"/>
      <c r="L35" s="134">
        <f t="shared" si="2"/>
        <v>4274</v>
      </c>
      <c r="M35" s="140"/>
      <c r="N35" s="23"/>
    </row>
    <row r="36" spans="1:14" s="6" customFormat="1" ht="12.75">
      <c r="A36" s="140"/>
      <c r="B36" s="144"/>
      <c r="C36" s="135" t="s">
        <v>194</v>
      </c>
      <c r="D36" s="249" t="s">
        <v>37</v>
      </c>
      <c r="E36" s="136">
        <v>1</v>
      </c>
      <c r="F36" s="137">
        <v>4274</v>
      </c>
      <c r="G36" s="133">
        <f t="shared" si="0"/>
        <v>4274</v>
      </c>
      <c r="H36" s="138"/>
      <c r="I36" s="139"/>
      <c r="J36" s="133">
        <f t="shared" si="1"/>
        <v>0</v>
      </c>
      <c r="K36" s="125"/>
      <c r="L36" s="134">
        <f t="shared" si="2"/>
        <v>4274</v>
      </c>
      <c r="M36" s="140"/>
      <c r="N36" s="23"/>
    </row>
    <row r="37" spans="1:14" s="6" customFormat="1" ht="12.75">
      <c r="A37" s="140"/>
      <c r="B37" s="144"/>
      <c r="C37" s="135" t="s">
        <v>195</v>
      </c>
      <c r="D37" s="249" t="s">
        <v>37</v>
      </c>
      <c r="E37" s="136">
        <v>1</v>
      </c>
      <c r="F37" s="137">
        <v>4780</v>
      </c>
      <c r="G37" s="133">
        <f t="shared" si="0"/>
        <v>4780</v>
      </c>
      <c r="H37" s="138"/>
      <c r="I37" s="139"/>
      <c r="J37" s="133">
        <f t="shared" si="1"/>
        <v>0</v>
      </c>
      <c r="K37" s="125"/>
      <c r="L37" s="134">
        <f t="shared" si="2"/>
        <v>4780</v>
      </c>
      <c r="M37" s="140"/>
      <c r="N37" s="23"/>
    </row>
    <row r="38" spans="1:14" s="6" customFormat="1" ht="12.75">
      <c r="A38" s="140"/>
      <c r="B38" s="144"/>
      <c r="C38" s="135" t="s">
        <v>196</v>
      </c>
      <c r="D38" s="249" t="s">
        <v>37</v>
      </c>
      <c r="E38" s="136">
        <v>5</v>
      </c>
      <c r="F38" s="137">
        <v>1028</v>
      </c>
      <c r="G38" s="133">
        <f t="shared" si="0"/>
        <v>5140</v>
      </c>
      <c r="H38" s="138"/>
      <c r="I38" s="139"/>
      <c r="J38" s="133">
        <f t="shared" si="1"/>
        <v>0</v>
      </c>
      <c r="K38" s="125"/>
      <c r="L38" s="134">
        <f t="shared" si="2"/>
        <v>5140</v>
      </c>
      <c r="M38" s="140"/>
      <c r="N38" s="23"/>
    </row>
    <row r="39" spans="1:14" s="6" customFormat="1" ht="12.75">
      <c r="A39" s="140"/>
      <c r="B39" s="144"/>
      <c r="C39" s="135" t="s">
        <v>197</v>
      </c>
      <c r="D39" s="249" t="s">
        <v>37</v>
      </c>
      <c r="E39" s="136">
        <v>1</v>
      </c>
      <c r="F39" s="137">
        <v>182</v>
      </c>
      <c r="G39" s="133">
        <f t="shared" si="0"/>
        <v>182</v>
      </c>
      <c r="H39" s="138"/>
      <c r="I39" s="139"/>
      <c r="J39" s="133">
        <f t="shared" si="1"/>
        <v>0</v>
      </c>
      <c r="K39" s="125"/>
      <c r="L39" s="134">
        <f t="shared" si="2"/>
        <v>182</v>
      </c>
      <c r="M39" s="140"/>
      <c r="N39" s="23"/>
    </row>
    <row r="40" spans="1:14" s="6" customFormat="1" ht="12.75">
      <c r="A40" s="140"/>
      <c r="B40" s="144"/>
      <c r="C40" s="127"/>
      <c r="D40" s="248"/>
      <c r="E40" s="136"/>
      <c r="F40" s="137"/>
      <c r="G40" s="133"/>
      <c r="H40" s="138"/>
      <c r="I40" s="139"/>
      <c r="J40" s="133"/>
      <c r="K40" s="125"/>
      <c r="L40" s="134"/>
      <c r="M40" s="140"/>
      <c r="N40" s="23"/>
    </row>
    <row r="41" spans="1:27" s="6" customFormat="1" ht="15">
      <c r="A41" s="140"/>
      <c r="B41" s="144"/>
      <c r="C41" s="357" t="s">
        <v>179</v>
      </c>
      <c r="D41" s="248"/>
      <c r="E41" s="128"/>
      <c r="F41" s="137"/>
      <c r="G41" s="133"/>
      <c r="H41" s="138"/>
      <c r="I41" s="139"/>
      <c r="J41" s="133"/>
      <c r="K41" s="125"/>
      <c r="L41" s="134"/>
      <c r="M41" s="140"/>
      <c r="N41" s="23"/>
      <c r="S41" s="21"/>
      <c r="T41" s="21"/>
      <c r="U41" s="21"/>
      <c r="V41" s="21"/>
      <c r="W41" s="21"/>
      <c r="X41" s="21"/>
      <c r="Y41" s="21"/>
      <c r="Z41" s="21"/>
      <c r="AA41" s="21"/>
    </row>
    <row r="42" spans="1:14" s="6" customFormat="1" ht="12.75">
      <c r="A42" s="140"/>
      <c r="B42" s="144"/>
      <c r="C42" s="135" t="s">
        <v>180</v>
      </c>
      <c r="D42" s="249" t="s">
        <v>37</v>
      </c>
      <c r="E42" s="136">
        <v>1</v>
      </c>
      <c r="F42" s="137">
        <v>3062</v>
      </c>
      <c r="G42" s="133">
        <f aca="true" t="shared" si="3" ref="G42:G48">F42*E42</f>
        <v>3062</v>
      </c>
      <c r="H42" s="138"/>
      <c r="I42" s="139"/>
      <c r="J42" s="133">
        <f aca="true" t="shared" si="4" ref="J42:J48">I42*E42</f>
        <v>0</v>
      </c>
      <c r="K42" s="125"/>
      <c r="L42" s="134">
        <f aca="true" t="shared" si="5" ref="L42:L48">G42+J42</f>
        <v>3062</v>
      </c>
      <c r="M42" s="140"/>
      <c r="N42" s="23"/>
    </row>
    <row r="43" spans="1:14" s="6" customFormat="1" ht="12.75">
      <c r="A43" s="140"/>
      <c r="B43" s="144"/>
      <c r="C43" s="135" t="s">
        <v>198</v>
      </c>
      <c r="D43" s="249" t="s">
        <v>37</v>
      </c>
      <c r="E43" s="136">
        <v>1</v>
      </c>
      <c r="F43" s="137">
        <v>527</v>
      </c>
      <c r="G43" s="133">
        <f t="shared" si="3"/>
        <v>527</v>
      </c>
      <c r="H43" s="138"/>
      <c r="I43" s="139"/>
      <c r="J43" s="133">
        <f t="shared" si="4"/>
        <v>0</v>
      </c>
      <c r="K43" s="125"/>
      <c r="L43" s="134">
        <f t="shared" si="5"/>
        <v>527</v>
      </c>
      <c r="M43" s="140"/>
      <c r="N43" s="23"/>
    </row>
    <row r="44" spans="1:14" s="6" customFormat="1" ht="12.75">
      <c r="A44" s="140"/>
      <c r="B44" s="144"/>
      <c r="C44" s="135" t="s">
        <v>181</v>
      </c>
      <c r="D44" s="249" t="s">
        <v>37</v>
      </c>
      <c r="E44" s="136">
        <v>22</v>
      </c>
      <c r="F44" s="137">
        <v>1946</v>
      </c>
      <c r="G44" s="133">
        <f t="shared" si="3"/>
        <v>42812</v>
      </c>
      <c r="H44" s="138"/>
      <c r="I44" s="139"/>
      <c r="J44" s="133">
        <f t="shared" si="4"/>
        <v>0</v>
      </c>
      <c r="K44" s="125"/>
      <c r="L44" s="134">
        <f t="shared" si="5"/>
        <v>42812</v>
      </c>
      <c r="M44" s="140"/>
      <c r="N44" s="23"/>
    </row>
    <row r="45" spans="1:14" s="6" customFormat="1" ht="12.75">
      <c r="A45" s="140"/>
      <c r="B45" s="144"/>
      <c r="C45" s="135" t="s">
        <v>182</v>
      </c>
      <c r="D45" s="249" t="s">
        <v>37</v>
      </c>
      <c r="E45" s="136">
        <v>7</v>
      </c>
      <c r="F45" s="137">
        <v>413</v>
      </c>
      <c r="G45" s="133">
        <f t="shared" si="3"/>
        <v>2891</v>
      </c>
      <c r="H45" s="138"/>
      <c r="I45" s="139"/>
      <c r="J45" s="133">
        <f t="shared" si="4"/>
        <v>0</v>
      </c>
      <c r="K45" s="125"/>
      <c r="L45" s="134">
        <f t="shared" si="5"/>
        <v>2891</v>
      </c>
      <c r="M45" s="140"/>
      <c r="N45" s="23"/>
    </row>
    <row r="46" spans="1:14" s="6" customFormat="1" ht="12.75">
      <c r="A46" s="140"/>
      <c r="B46" s="144"/>
      <c r="C46" s="135" t="s">
        <v>183</v>
      </c>
      <c r="D46" s="249" t="s">
        <v>37</v>
      </c>
      <c r="E46" s="136">
        <v>24</v>
      </c>
      <c r="F46" s="137">
        <v>165</v>
      </c>
      <c r="G46" s="133">
        <f t="shared" si="3"/>
        <v>3960</v>
      </c>
      <c r="H46" s="138"/>
      <c r="I46" s="139"/>
      <c r="J46" s="133">
        <f t="shared" si="4"/>
        <v>0</v>
      </c>
      <c r="K46" s="125"/>
      <c r="L46" s="134">
        <f t="shared" si="5"/>
        <v>3960</v>
      </c>
      <c r="M46" s="140"/>
      <c r="N46" s="23"/>
    </row>
    <row r="47" spans="1:14" s="6" customFormat="1" ht="12.75">
      <c r="A47" s="140"/>
      <c r="B47" s="144"/>
      <c r="C47" s="135" t="s">
        <v>184</v>
      </c>
      <c r="D47" s="249" t="s">
        <v>37</v>
      </c>
      <c r="E47" s="136">
        <v>24</v>
      </c>
      <c r="F47" s="137">
        <v>217</v>
      </c>
      <c r="G47" s="133">
        <f t="shared" si="3"/>
        <v>5208</v>
      </c>
      <c r="H47" s="138"/>
      <c r="I47" s="139"/>
      <c r="J47" s="133">
        <f t="shared" si="4"/>
        <v>0</v>
      </c>
      <c r="K47" s="125"/>
      <c r="L47" s="134">
        <f t="shared" si="5"/>
        <v>5208</v>
      </c>
      <c r="M47" s="140"/>
      <c r="N47" s="23"/>
    </row>
    <row r="48" spans="1:29" s="6" customFormat="1" ht="12.75">
      <c r="A48" s="140"/>
      <c r="B48" s="144"/>
      <c r="C48" s="135" t="s">
        <v>199</v>
      </c>
      <c r="D48" s="249" t="s">
        <v>37</v>
      </c>
      <c r="E48" s="136">
        <v>2</v>
      </c>
      <c r="F48" s="137">
        <v>690</v>
      </c>
      <c r="G48" s="133">
        <f t="shared" si="3"/>
        <v>1380</v>
      </c>
      <c r="H48" s="138"/>
      <c r="I48" s="139"/>
      <c r="J48" s="133">
        <f t="shared" si="4"/>
        <v>0</v>
      </c>
      <c r="K48" s="125"/>
      <c r="L48" s="134">
        <f t="shared" si="5"/>
        <v>1380</v>
      </c>
      <c r="M48" s="140"/>
      <c r="N48" s="23"/>
      <c r="AB48" s="4"/>
      <c r="AC48" s="4"/>
    </row>
    <row r="49" spans="1:14" s="6" customFormat="1" ht="12.75">
      <c r="A49" s="140"/>
      <c r="B49" s="144"/>
      <c r="C49" s="135"/>
      <c r="D49" s="248"/>
      <c r="E49" s="128"/>
      <c r="F49" s="137"/>
      <c r="G49" s="133"/>
      <c r="H49" s="138"/>
      <c r="I49" s="139"/>
      <c r="J49" s="133"/>
      <c r="K49" s="125"/>
      <c r="L49" s="134"/>
      <c r="M49" s="140"/>
      <c r="N49" s="23"/>
    </row>
    <row r="50" spans="1:14" s="6" customFormat="1" ht="15">
      <c r="A50" s="140"/>
      <c r="B50" s="144"/>
      <c r="C50" s="357" t="s">
        <v>185</v>
      </c>
      <c r="D50" s="248"/>
      <c r="E50" s="128"/>
      <c r="F50" s="137"/>
      <c r="G50" s="133"/>
      <c r="H50" s="138"/>
      <c r="I50" s="139"/>
      <c r="J50" s="133"/>
      <c r="K50" s="125"/>
      <c r="L50" s="134"/>
      <c r="M50" s="140"/>
      <c r="N50" s="23"/>
    </row>
    <row r="51" spans="1:14" s="6" customFormat="1" ht="12.75">
      <c r="A51" s="140"/>
      <c r="B51" s="144"/>
      <c r="C51" s="135" t="s">
        <v>189</v>
      </c>
      <c r="D51" s="249" t="s">
        <v>37</v>
      </c>
      <c r="E51" s="136">
        <v>1</v>
      </c>
      <c r="F51" s="137">
        <v>1740</v>
      </c>
      <c r="G51" s="133">
        <f aca="true" t="shared" si="6" ref="G51:G89">F51*E51</f>
        <v>1740</v>
      </c>
      <c r="H51" s="138"/>
      <c r="I51" s="139"/>
      <c r="J51" s="133">
        <f aca="true" t="shared" si="7" ref="J51:J89">I51*E51</f>
        <v>0</v>
      </c>
      <c r="K51" s="125"/>
      <c r="L51" s="134">
        <f aca="true" t="shared" si="8" ref="L51:L89">G51+J51</f>
        <v>1740</v>
      </c>
      <c r="M51" s="140"/>
      <c r="N51" s="23"/>
    </row>
    <row r="52" spans="1:14" s="6" customFormat="1" ht="12.75">
      <c r="A52" s="140"/>
      <c r="B52" s="144"/>
      <c r="C52" s="135" t="s">
        <v>190</v>
      </c>
      <c r="D52" s="249" t="s">
        <v>37</v>
      </c>
      <c r="E52" s="136">
        <v>3</v>
      </c>
      <c r="F52" s="137">
        <v>4773</v>
      </c>
      <c r="G52" s="133">
        <f t="shared" si="6"/>
        <v>14319</v>
      </c>
      <c r="H52" s="138"/>
      <c r="I52" s="139"/>
      <c r="J52" s="133">
        <f t="shared" si="7"/>
        <v>0</v>
      </c>
      <c r="K52" s="125"/>
      <c r="L52" s="134">
        <f t="shared" si="8"/>
        <v>14319</v>
      </c>
      <c r="M52" s="140"/>
      <c r="N52" s="23"/>
    </row>
    <row r="53" spans="1:14" s="6" customFormat="1" ht="12.75">
      <c r="A53" s="140"/>
      <c r="B53" s="144"/>
      <c r="C53" s="135" t="s">
        <v>191</v>
      </c>
      <c r="D53" s="249" t="s">
        <v>37</v>
      </c>
      <c r="E53" s="136">
        <v>3</v>
      </c>
      <c r="F53" s="137">
        <v>3317</v>
      </c>
      <c r="G53" s="133">
        <f t="shared" si="6"/>
        <v>9951</v>
      </c>
      <c r="H53" s="138"/>
      <c r="I53" s="139"/>
      <c r="J53" s="133">
        <f t="shared" si="7"/>
        <v>0</v>
      </c>
      <c r="K53" s="125"/>
      <c r="L53" s="134">
        <f t="shared" si="8"/>
        <v>9951</v>
      </c>
      <c r="M53" s="140"/>
      <c r="N53" s="23"/>
    </row>
    <row r="54" spans="1:14" s="6" customFormat="1" ht="12.75">
      <c r="A54" s="140"/>
      <c r="B54" s="144"/>
      <c r="C54" s="135" t="s">
        <v>192</v>
      </c>
      <c r="D54" s="249" t="s">
        <v>37</v>
      </c>
      <c r="E54" s="136">
        <v>1</v>
      </c>
      <c r="F54" s="137">
        <v>2376</v>
      </c>
      <c r="G54" s="133">
        <f t="shared" si="6"/>
        <v>2376</v>
      </c>
      <c r="H54" s="138"/>
      <c r="I54" s="139"/>
      <c r="J54" s="133">
        <f t="shared" si="7"/>
        <v>0</v>
      </c>
      <c r="K54" s="125"/>
      <c r="L54" s="134">
        <f t="shared" si="8"/>
        <v>2376</v>
      </c>
      <c r="M54" s="140"/>
      <c r="N54" s="23"/>
    </row>
    <row r="55" spans="1:14" s="6" customFormat="1" ht="12.75">
      <c r="A55" s="140"/>
      <c r="B55" s="144"/>
      <c r="C55" s="135" t="s">
        <v>193</v>
      </c>
      <c r="D55" s="249" t="s">
        <v>37</v>
      </c>
      <c r="E55" s="136">
        <v>1</v>
      </c>
      <c r="F55" s="137">
        <v>4274</v>
      </c>
      <c r="G55" s="133">
        <f t="shared" si="6"/>
        <v>4274</v>
      </c>
      <c r="H55" s="138"/>
      <c r="I55" s="139"/>
      <c r="J55" s="133">
        <f t="shared" si="7"/>
        <v>0</v>
      </c>
      <c r="K55" s="125"/>
      <c r="L55" s="134">
        <f t="shared" si="8"/>
        <v>4274</v>
      </c>
      <c r="M55" s="140"/>
      <c r="N55" s="23"/>
    </row>
    <row r="56" spans="1:14" s="6" customFormat="1" ht="12.75">
      <c r="A56" s="140"/>
      <c r="B56" s="144"/>
      <c r="C56" s="135" t="s">
        <v>194</v>
      </c>
      <c r="D56" s="249" t="s">
        <v>37</v>
      </c>
      <c r="E56" s="136">
        <v>2</v>
      </c>
      <c r="F56" s="137">
        <v>4274</v>
      </c>
      <c r="G56" s="133">
        <f t="shared" si="6"/>
        <v>8548</v>
      </c>
      <c r="H56" s="138"/>
      <c r="I56" s="139"/>
      <c r="J56" s="133">
        <f t="shared" si="7"/>
        <v>0</v>
      </c>
      <c r="K56" s="125"/>
      <c r="L56" s="134">
        <f t="shared" si="8"/>
        <v>8548</v>
      </c>
      <c r="M56" s="140"/>
      <c r="N56" s="23"/>
    </row>
    <row r="57" spans="1:14" s="6" customFormat="1" ht="12.75">
      <c r="A57" s="140"/>
      <c r="B57" s="144"/>
      <c r="C57" s="135" t="s">
        <v>195</v>
      </c>
      <c r="D57" s="249" t="s">
        <v>37</v>
      </c>
      <c r="E57" s="136">
        <v>1</v>
      </c>
      <c r="F57" s="137">
        <v>4780</v>
      </c>
      <c r="G57" s="133">
        <f t="shared" si="6"/>
        <v>4780</v>
      </c>
      <c r="H57" s="138"/>
      <c r="I57" s="139"/>
      <c r="J57" s="133">
        <f t="shared" si="7"/>
        <v>0</v>
      </c>
      <c r="K57" s="125"/>
      <c r="L57" s="134">
        <f t="shared" si="8"/>
        <v>4780</v>
      </c>
      <c r="M57" s="140"/>
      <c r="N57" s="23"/>
    </row>
    <row r="58" spans="1:14" s="6" customFormat="1" ht="12.75">
      <c r="A58" s="140"/>
      <c r="B58" s="144"/>
      <c r="C58" s="135" t="s">
        <v>196</v>
      </c>
      <c r="D58" s="249" t="s">
        <v>37</v>
      </c>
      <c r="E58" s="136">
        <v>5</v>
      </c>
      <c r="F58" s="137">
        <v>1028</v>
      </c>
      <c r="G58" s="133">
        <f t="shared" si="6"/>
        <v>5140</v>
      </c>
      <c r="H58" s="138"/>
      <c r="I58" s="139"/>
      <c r="J58" s="133">
        <f t="shared" si="7"/>
        <v>0</v>
      </c>
      <c r="K58" s="125"/>
      <c r="L58" s="134">
        <f t="shared" si="8"/>
        <v>5140</v>
      </c>
      <c r="M58" s="140"/>
      <c r="N58" s="23"/>
    </row>
    <row r="59" spans="1:14" s="6" customFormat="1" ht="12.75">
      <c r="A59" s="140"/>
      <c r="B59" s="144"/>
      <c r="C59" s="135" t="s">
        <v>197</v>
      </c>
      <c r="D59" s="249" t="s">
        <v>37</v>
      </c>
      <c r="E59" s="136">
        <v>1</v>
      </c>
      <c r="F59" s="137">
        <v>182</v>
      </c>
      <c r="G59" s="133">
        <f t="shared" si="6"/>
        <v>182</v>
      </c>
      <c r="H59" s="138"/>
      <c r="I59" s="139"/>
      <c r="J59" s="133">
        <f t="shared" si="7"/>
        <v>0</v>
      </c>
      <c r="K59" s="125"/>
      <c r="L59" s="134">
        <f t="shared" si="8"/>
        <v>182</v>
      </c>
      <c r="M59" s="140"/>
      <c r="N59" s="23"/>
    </row>
    <row r="60" spans="1:14" s="6" customFormat="1" ht="12.75">
      <c r="A60" s="140"/>
      <c r="B60" s="144"/>
      <c r="C60" s="135"/>
      <c r="D60" s="248"/>
      <c r="E60" s="128"/>
      <c r="F60" s="137"/>
      <c r="G60" s="133"/>
      <c r="H60" s="138"/>
      <c r="I60" s="139"/>
      <c r="J60" s="133"/>
      <c r="K60" s="125"/>
      <c r="L60" s="134"/>
      <c r="M60" s="140"/>
      <c r="N60" s="23"/>
    </row>
    <row r="61" spans="1:14" s="6" customFormat="1" ht="15">
      <c r="A61" s="140"/>
      <c r="B61" s="144"/>
      <c r="C61" s="357" t="s">
        <v>186</v>
      </c>
      <c r="D61" s="248"/>
      <c r="E61" s="128"/>
      <c r="F61" s="137"/>
      <c r="G61" s="133"/>
      <c r="H61" s="138"/>
      <c r="I61" s="139"/>
      <c r="J61" s="133"/>
      <c r="K61" s="125"/>
      <c r="L61" s="134"/>
      <c r="M61" s="140"/>
      <c r="N61" s="23"/>
    </row>
    <row r="62" spans="1:14" s="6" customFormat="1" ht="12.75">
      <c r="A62" s="140"/>
      <c r="B62" s="144"/>
      <c r="C62" s="135" t="s">
        <v>180</v>
      </c>
      <c r="D62" s="249" t="s">
        <v>37</v>
      </c>
      <c r="E62" s="136">
        <v>1</v>
      </c>
      <c r="F62" s="137">
        <v>3062</v>
      </c>
      <c r="G62" s="133">
        <f t="shared" si="6"/>
        <v>3062</v>
      </c>
      <c r="H62" s="138"/>
      <c r="I62" s="139"/>
      <c r="J62" s="133">
        <f t="shared" si="7"/>
        <v>0</v>
      </c>
      <c r="K62" s="125"/>
      <c r="L62" s="134">
        <f t="shared" si="8"/>
        <v>3062</v>
      </c>
      <c r="M62" s="140"/>
      <c r="N62" s="23"/>
    </row>
    <row r="63" spans="1:14" s="6" customFormat="1" ht="12.75">
      <c r="A63" s="140"/>
      <c r="B63" s="144"/>
      <c r="C63" s="135" t="s">
        <v>198</v>
      </c>
      <c r="D63" s="249" t="s">
        <v>37</v>
      </c>
      <c r="E63" s="136">
        <v>1</v>
      </c>
      <c r="F63" s="137">
        <v>527</v>
      </c>
      <c r="G63" s="133">
        <f t="shared" si="6"/>
        <v>527</v>
      </c>
      <c r="H63" s="138"/>
      <c r="I63" s="139"/>
      <c r="J63" s="133">
        <f t="shared" si="7"/>
        <v>0</v>
      </c>
      <c r="K63" s="125"/>
      <c r="L63" s="134">
        <f t="shared" si="8"/>
        <v>527</v>
      </c>
      <c r="M63" s="140"/>
      <c r="N63" s="23"/>
    </row>
    <row r="64" spans="1:14" s="6" customFormat="1" ht="12.75">
      <c r="A64" s="140"/>
      <c r="B64" s="144"/>
      <c r="C64" s="135" t="s">
        <v>181</v>
      </c>
      <c r="D64" s="249" t="s">
        <v>37</v>
      </c>
      <c r="E64" s="136">
        <v>20</v>
      </c>
      <c r="F64" s="137">
        <v>1946</v>
      </c>
      <c r="G64" s="133">
        <f t="shared" si="6"/>
        <v>38920</v>
      </c>
      <c r="H64" s="138"/>
      <c r="I64" s="139"/>
      <c r="J64" s="133">
        <f t="shared" si="7"/>
        <v>0</v>
      </c>
      <c r="K64" s="125"/>
      <c r="L64" s="134">
        <f t="shared" si="8"/>
        <v>38920</v>
      </c>
      <c r="M64" s="140"/>
      <c r="N64" s="23"/>
    </row>
    <row r="65" spans="1:14" s="6" customFormat="1" ht="12.75">
      <c r="A65" s="140"/>
      <c r="B65" s="144"/>
      <c r="C65" s="135" t="s">
        <v>182</v>
      </c>
      <c r="D65" s="249" t="s">
        <v>37</v>
      </c>
      <c r="E65" s="136">
        <v>7</v>
      </c>
      <c r="F65" s="137">
        <v>413</v>
      </c>
      <c r="G65" s="133">
        <f t="shared" si="6"/>
        <v>2891</v>
      </c>
      <c r="H65" s="138"/>
      <c r="I65" s="139"/>
      <c r="J65" s="133">
        <f t="shared" si="7"/>
        <v>0</v>
      </c>
      <c r="K65" s="125"/>
      <c r="L65" s="134">
        <f t="shared" si="8"/>
        <v>2891</v>
      </c>
      <c r="M65" s="140"/>
      <c r="N65" s="23"/>
    </row>
    <row r="66" spans="1:14" s="6" customFormat="1" ht="12.75">
      <c r="A66" s="140"/>
      <c r="B66" s="144"/>
      <c r="C66" s="135" t="s">
        <v>183</v>
      </c>
      <c r="D66" s="249" t="s">
        <v>37</v>
      </c>
      <c r="E66" s="136">
        <v>22</v>
      </c>
      <c r="F66" s="137">
        <v>165</v>
      </c>
      <c r="G66" s="133">
        <f t="shared" si="6"/>
        <v>3630</v>
      </c>
      <c r="H66" s="138"/>
      <c r="I66" s="139"/>
      <c r="J66" s="133">
        <f t="shared" si="7"/>
        <v>0</v>
      </c>
      <c r="K66" s="125"/>
      <c r="L66" s="134">
        <f t="shared" si="8"/>
        <v>3630</v>
      </c>
      <c r="M66" s="140"/>
      <c r="N66" s="23"/>
    </row>
    <row r="67" spans="1:14" s="6" customFormat="1" ht="12.75">
      <c r="A67" s="140"/>
      <c r="B67" s="144"/>
      <c r="C67" s="135" t="s">
        <v>184</v>
      </c>
      <c r="D67" s="249" t="s">
        <v>37</v>
      </c>
      <c r="E67" s="136">
        <v>22</v>
      </c>
      <c r="F67" s="137">
        <v>217</v>
      </c>
      <c r="G67" s="133">
        <f t="shared" si="6"/>
        <v>4774</v>
      </c>
      <c r="H67" s="138"/>
      <c r="I67" s="139"/>
      <c r="J67" s="133">
        <f t="shared" si="7"/>
        <v>0</v>
      </c>
      <c r="K67" s="125"/>
      <c r="L67" s="134">
        <f t="shared" si="8"/>
        <v>4774</v>
      </c>
      <c r="M67" s="140"/>
      <c r="N67" s="23"/>
    </row>
    <row r="68" spans="1:14" s="6" customFormat="1" ht="12.75">
      <c r="A68" s="140"/>
      <c r="B68" s="144"/>
      <c r="C68" s="135" t="s">
        <v>199</v>
      </c>
      <c r="D68" s="249" t="s">
        <v>37</v>
      </c>
      <c r="E68" s="136">
        <v>2</v>
      </c>
      <c r="F68" s="137">
        <v>690</v>
      </c>
      <c r="G68" s="133">
        <f t="shared" si="6"/>
        <v>1380</v>
      </c>
      <c r="H68" s="138"/>
      <c r="I68" s="139"/>
      <c r="J68" s="133">
        <f t="shared" si="7"/>
        <v>0</v>
      </c>
      <c r="K68" s="125"/>
      <c r="L68" s="134">
        <f t="shared" si="8"/>
        <v>1380</v>
      </c>
      <c r="M68" s="140"/>
      <c r="N68" s="23"/>
    </row>
    <row r="69" spans="1:14" s="6" customFormat="1" ht="12.75">
      <c r="A69" s="140"/>
      <c r="B69" s="144"/>
      <c r="C69" s="135"/>
      <c r="D69" s="249"/>
      <c r="E69" s="136"/>
      <c r="F69" s="137"/>
      <c r="G69" s="133"/>
      <c r="H69" s="138"/>
      <c r="I69" s="139"/>
      <c r="J69" s="133"/>
      <c r="K69" s="125"/>
      <c r="L69" s="134"/>
      <c r="M69" s="140"/>
      <c r="N69" s="23"/>
    </row>
    <row r="70" spans="1:16" s="7" customFormat="1" ht="25.5">
      <c r="A70" s="125"/>
      <c r="B70" s="144"/>
      <c r="C70" s="401" t="s">
        <v>226</v>
      </c>
      <c r="D70" s="249" t="s">
        <v>50</v>
      </c>
      <c r="E70" s="136">
        <v>2</v>
      </c>
      <c r="F70" s="137">
        <v>23000</v>
      </c>
      <c r="G70" s="133">
        <f>F70*E70</f>
        <v>46000</v>
      </c>
      <c r="H70" s="138"/>
      <c r="I70" s="139">
        <v>51864</v>
      </c>
      <c r="J70" s="133">
        <f>I70*E70</f>
        <v>103728</v>
      </c>
      <c r="K70" s="125"/>
      <c r="L70" s="134">
        <f>G70+J70</f>
        <v>149728</v>
      </c>
      <c r="M70" s="125"/>
      <c r="N70" s="30"/>
      <c r="O70" s="30"/>
      <c r="P70" s="30"/>
    </row>
    <row r="71" spans="1:14" s="6" customFormat="1" ht="12.75">
      <c r="A71" s="140"/>
      <c r="B71" s="144"/>
      <c r="C71" s="392"/>
      <c r="D71" s="248"/>
      <c r="E71" s="136"/>
      <c r="F71" s="137"/>
      <c r="G71" s="133"/>
      <c r="H71" s="138"/>
      <c r="I71" s="139"/>
      <c r="J71" s="133"/>
      <c r="K71" s="125"/>
      <c r="L71" s="134"/>
      <c r="M71" s="140"/>
      <c r="N71" s="23"/>
    </row>
    <row r="72" spans="1:29" s="4" customFormat="1" ht="12.75">
      <c r="A72" s="113"/>
      <c r="B72" s="354"/>
      <c r="C72" s="392" t="s">
        <v>201</v>
      </c>
      <c r="D72" s="249" t="s">
        <v>50</v>
      </c>
      <c r="E72" s="136">
        <v>2</v>
      </c>
      <c r="F72" s="137">
        <v>1120</v>
      </c>
      <c r="G72" s="133">
        <f>F72*E72</f>
        <v>2240</v>
      </c>
      <c r="H72" s="138"/>
      <c r="I72" s="139">
        <v>1230</v>
      </c>
      <c r="J72" s="133">
        <f>I72*E72</f>
        <v>2460</v>
      </c>
      <c r="K72" s="113"/>
      <c r="L72" s="134">
        <f>G72+J72</f>
        <v>4700</v>
      </c>
      <c r="M72" s="113"/>
      <c r="N72" s="393"/>
      <c r="O72" s="394"/>
      <c r="P72" s="39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s="4" customFormat="1" ht="12.75">
      <c r="A73" s="113"/>
      <c r="B73" s="354"/>
      <c r="C73" s="392"/>
      <c r="D73" s="249"/>
      <c r="E73" s="136"/>
      <c r="F73" s="137"/>
      <c r="G73" s="133"/>
      <c r="H73" s="138"/>
      <c r="I73" s="139"/>
      <c r="J73" s="133"/>
      <c r="K73" s="113"/>
      <c r="L73" s="134"/>
      <c r="M73" s="113"/>
      <c r="N73" s="393"/>
      <c r="O73" s="394"/>
      <c r="P73" s="39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14" s="6" customFormat="1" ht="12.75">
      <c r="A74" s="140"/>
      <c r="B74" s="144"/>
      <c r="C74" s="135" t="s">
        <v>188</v>
      </c>
      <c r="D74" s="249" t="s">
        <v>50</v>
      </c>
      <c r="E74" s="136">
        <v>2</v>
      </c>
      <c r="F74" s="137">
        <v>2000</v>
      </c>
      <c r="G74" s="133">
        <f t="shared" si="6"/>
        <v>4000</v>
      </c>
      <c r="H74" s="138"/>
      <c r="I74" s="139"/>
      <c r="J74" s="133">
        <f t="shared" si="7"/>
        <v>0</v>
      </c>
      <c r="K74" s="125"/>
      <c r="L74" s="134">
        <f t="shared" si="8"/>
        <v>4000</v>
      </c>
      <c r="M74" s="140"/>
      <c r="N74" s="23"/>
    </row>
    <row r="75" spans="1:14" s="6" customFormat="1" ht="12.75">
      <c r="A75" s="140"/>
      <c r="B75" s="144"/>
      <c r="C75" s="135"/>
      <c r="D75" s="248"/>
      <c r="E75" s="128"/>
      <c r="F75" s="137"/>
      <c r="G75" s="133"/>
      <c r="H75" s="138"/>
      <c r="I75" s="139"/>
      <c r="J75" s="133"/>
      <c r="K75" s="125"/>
      <c r="L75" s="134"/>
      <c r="M75" s="140"/>
      <c r="N75" s="23"/>
    </row>
    <row r="76" spans="1:16" s="7" customFormat="1" ht="15">
      <c r="A76" s="125"/>
      <c r="B76" s="144"/>
      <c r="C76" s="356" t="s">
        <v>223</v>
      </c>
      <c r="D76" s="249"/>
      <c r="E76" s="136"/>
      <c r="F76" s="137"/>
      <c r="G76" s="130"/>
      <c r="H76" s="131"/>
      <c r="I76" s="132"/>
      <c r="J76" s="133"/>
      <c r="K76" s="125"/>
      <c r="L76" s="134"/>
      <c r="M76" s="125"/>
      <c r="N76" s="30"/>
      <c r="O76" s="30"/>
      <c r="P76" s="30"/>
    </row>
    <row r="77" spans="1:14" s="6" customFormat="1" ht="12.75">
      <c r="A77" s="140"/>
      <c r="B77" s="354" t="s">
        <v>212</v>
      </c>
      <c r="C77" s="135" t="s">
        <v>213</v>
      </c>
      <c r="D77" s="249" t="s">
        <v>37</v>
      </c>
      <c r="E77" s="136">
        <v>2</v>
      </c>
      <c r="F77" s="137">
        <v>2320</v>
      </c>
      <c r="G77" s="133">
        <f>F77*E77</f>
        <v>4640</v>
      </c>
      <c r="H77" s="138"/>
      <c r="I77" s="139">
        <v>1061</v>
      </c>
      <c r="J77" s="133">
        <f>I77*E77</f>
        <v>2122</v>
      </c>
      <c r="K77" s="125"/>
      <c r="L77" s="134">
        <f>G77+J77</f>
        <v>6762</v>
      </c>
      <c r="M77" s="140"/>
      <c r="N77" s="23"/>
    </row>
    <row r="78" spans="1:14" s="6" customFormat="1" ht="12.75">
      <c r="A78" s="140"/>
      <c r="B78" s="144"/>
      <c r="C78" s="135"/>
      <c r="D78" s="248"/>
      <c r="E78" s="128"/>
      <c r="F78" s="137"/>
      <c r="G78" s="133"/>
      <c r="H78" s="138"/>
      <c r="I78" s="139"/>
      <c r="J78" s="133"/>
      <c r="K78" s="125"/>
      <c r="L78" s="134"/>
      <c r="M78" s="140"/>
      <c r="N78" s="23"/>
    </row>
    <row r="79" spans="1:14" s="6" customFormat="1" ht="12.75">
      <c r="A79" s="140"/>
      <c r="B79" s="354" t="s">
        <v>214</v>
      </c>
      <c r="C79" s="135" t="s">
        <v>215</v>
      </c>
      <c r="D79" s="249" t="s">
        <v>50</v>
      </c>
      <c r="E79" s="136">
        <v>1</v>
      </c>
      <c r="F79" s="137">
        <v>119196.8</v>
      </c>
      <c r="G79" s="133">
        <f t="shared" si="6"/>
        <v>119196.8</v>
      </c>
      <c r="H79" s="138"/>
      <c r="I79" s="139">
        <v>13047.199999999997</v>
      </c>
      <c r="J79" s="133">
        <f t="shared" si="7"/>
        <v>13047.199999999997</v>
      </c>
      <c r="K79" s="125"/>
      <c r="L79" s="134">
        <f t="shared" si="8"/>
        <v>132244</v>
      </c>
      <c r="M79" s="140"/>
      <c r="N79" s="23"/>
    </row>
    <row r="80" spans="1:14" s="6" customFormat="1" ht="12.75">
      <c r="A80" s="140"/>
      <c r="B80" s="354"/>
      <c r="C80" s="135" t="s">
        <v>221</v>
      </c>
      <c r="D80" s="249" t="s">
        <v>50</v>
      </c>
      <c r="E80" s="136">
        <v>1</v>
      </c>
      <c r="F80" s="137">
        <v>8000</v>
      </c>
      <c r="G80" s="133">
        <f t="shared" si="6"/>
        <v>8000</v>
      </c>
      <c r="H80" s="138"/>
      <c r="I80" s="139">
        <v>400</v>
      </c>
      <c r="J80" s="133">
        <f t="shared" si="7"/>
        <v>400</v>
      </c>
      <c r="K80" s="125"/>
      <c r="L80" s="134">
        <f t="shared" si="8"/>
        <v>8400</v>
      </c>
      <c r="M80" s="140"/>
      <c r="N80" s="23"/>
    </row>
    <row r="81" spans="1:14" s="6" customFormat="1" ht="12.75">
      <c r="A81" s="140"/>
      <c r="B81" s="354"/>
      <c r="C81" s="135"/>
      <c r="D81" s="249"/>
      <c r="E81" s="136"/>
      <c r="F81" s="137"/>
      <c r="G81" s="133"/>
      <c r="H81" s="138"/>
      <c r="I81" s="139"/>
      <c r="J81" s="133"/>
      <c r="K81" s="125"/>
      <c r="L81" s="134"/>
      <c r="M81" s="140"/>
      <c r="N81" s="23"/>
    </row>
    <row r="82" spans="1:14" s="6" customFormat="1" ht="12.75">
      <c r="A82" s="140"/>
      <c r="B82" s="354" t="s">
        <v>216</v>
      </c>
      <c r="C82" s="135" t="s">
        <v>217</v>
      </c>
      <c r="D82" s="249" t="s">
        <v>50</v>
      </c>
      <c r="E82" s="136">
        <v>1</v>
      </c>
      <c r="F82" s="137">
        <v>75600</v>
      </c>
      <c r="G82" s="133">
        <f t="shared" si="6"/>
        <v>75600</v>
      </c>
      <c r="H82" s="138"/>
      <c r="I82" s="139">
        <v>11340</v>
      </c>
      <c r="J82" s="133">
        <f t="shared" si="7"/>
        <v>11340</v>
      </c>
      <c r="K82" s="125"/>
      <c r="L82" s="134">
        <f t="shared" si="8"/>
        <v>86940</v>
      </c>
      <c r="M82" s="140"/>
      <c r="N82" s="23"/>
    </row>
    <row r="83" spans="1:14" s="6" customFormat="1" ht="12.75">
      <c r="A83" s="140"/>
      <c r="B83" s="354"/>
      <c r="C83" s="135" t="s">
        <v>222</v>
      </c>
      <c r="D83" s="249" t="s">
        <v>50</v>
      </c>
      <c r="E83" s="136">
        <v>1</v>
      </c>
      <c r="F83" s="137">
        <v>8000</v>
      </c>
      <c r="G83" s="133">
        <f t="shared" si="6"/>
        <v>8000</v>
      </c>
      <c r="H83" s="138"/>
      <c r="I83" s="139">
        <v>400</v>
      </c>
      <c r="J83" s="133">
        <f t="shared" si="7"/>
        <v>400</v>
      </c>
      <c r="K83" s="125"/>
      <c r="L83" s="134">
        <f t="shared" si="8"/>
        <v>8400</v>
      </c>
      <c r="M83" s="140"/>
      <c r="N83" s="23"/>
    </row>
    <row r="84" spans="1:14" s="6" customFormat="1" ht="12.75">
      <c r="A84" s="140"/>
      <c r="B84" s="354"/>
      <c r="C84" s="135"/>
      <c r="D84" s="249"/>
      <c r="E84" s="136"/>
      <c r="F84" s="137"/>
      <c r="G84" s="133"/>
      <c r="H84" s="138"/>
      <c r="I84" s="139"/>
      <c r="J84" s="133"/>
      <c r="K84" s="125"/>
      <c r="L84" s="134"/>
      <c r="M84" s="140"/>
      <c r="N84" s="23"/>
    </row>
    <row r="85" spans="1:14" s="6" customFormat="1" ht="12.75">
      <c r="A85" s="140"/>
      <c r="B85" s="354" t="s">
        <v>218</v>
      </c>
      <c r="C85" s="135" t="s">
        <v>219</v>
      </c>
      <c r="D85" s="249" t="s">
        <v>50</v>
      </c>
      <c r="E85" s="136">
        <v>1</v>
      </c>
      <c r="F85" s="137">
        <v>43200</v>
      </c>
      <c r="G85" s="133">
        <f t="shared" si="6"/>
        <v>43200</v>
      </c>
      <c r="H85" s="138"/>
      <c r="I85" s="139">
        <v>6885</v>
      </c>
      <c r="J85" s="133">
        <f t="shared" si="7"/>
        <v>6885</v>
      </c>
      <c r="K85" s="125"/>
      <c r="L85" s="134">
        <f t="shared" si="8"/>
        <v>50085</v>
      </c>
      <c r="M85" s="140"/>
      <c r="N85" s="23"/>
    </row>
    <row r="86" spans="1:14" s="6" customFormat="1" ht="12.75">
      <c r="A86" s="140"/>
      <c r="B86" s="354"/>
      <c r="C86" s="135" t="s">
        <v>220</v>
      </c>
      <c r="D86" s="249" t="s">
        <v>50</v>
      </c>
      <c r="E86" s="136">
        <v>1</v>
      </c>
      <c r="F86" s="137">
        <v>6773.6</v>
      </c>
      <c r="G86" s="133">
        <f t="shared" si="6"/>
        <v>6773.6</v>
      </c>
      <c r="H86" s="138"/>
      <c r="I86" s="139">
        <v>338.39999999999964</v>
      </c>
      <c r="J86" s="133">
        <f t="shared" si="7"/>
        <v>338.39999999999964</v>
      </c>
      <c r="K86" s="125"/>
      <c r="L86" s="134">
        <f t="shared" si="8"/>
        <v>7112</v>
      </c>
      <c r="M86" s="140"/>
      <c r="N86" s="23"/>
    </row>
    <row r="87" spans="1:14" s="6" customFormat="1" ht="12.75">
      <c r="A87" s="140"/>
      <c r="B87" s="144"/>
      <c r="C87" s="135"/>
      <c r="D87" s="249"/>
      <c r="E87" s="136"/>
      <c r="F87" s="137"/>
      <c r="G87" s="133">
        <f t="shared" si="6"/>
        <v>0</v>
      </c>
      <c r="H87" s="138"/>
      <c r="I87" s="139"/>
      <c r="J87" s="133">
        <f t="shared" si="7"/>
        <v>0</v>
      </c>
      <c r="K87" s="125"/>
      <c r="L87" s="134">
        <f t="shared" si="8"/>
        <v>0</v>
      </c>
      <c r="M87" s="140"/>
      <c r="N87" s="23"/>
    </row>
    <row r="88" spans="1:14" s="6" customFormat="1" ht="15">
      <c r="A88" s="140"/>
      <c r="B88" s="144"/>
      <c r="C88" s="356" t="s">
        <v>224</v>
      </c>
      <c r="D88" s="248"/>
      <c r="E88" s="128"/>
      <c r="F88" s="137"/>
      <c r="G88" s="133">
        <f t="shared" si="6"/>
        <v>0</v>
      </c>
      <c r="H88" s="138"/>
      <c r="I88" s="139"/>
      <c r="J88" s="133">
        <f t="shared" si="7"/>
        <v>0</v>
      </c>
      <c r="K88" s="125"/>
      <c r="L88" s="134">
        <f t="shared" si="8"/>
        <v>0</v>
      </c>
      <c r="M88" s="140"/>
      <c r="N88" s="23"/>
    </row>
    <row r="89" spans="1:29" s="4" customFormat="1" ht="25.5">
      <c r="A89" s="113"/>
      <c r="B89" s="354" t="s">
        <v>115</v>
      </c>
      <c r="C89" s="339" t="s">
        <v>116</v>
      </c>
      <c r="D89" s="249" t="s">
        <v>50</v>
      </c>
      <c r="E89" s="136">
        <v>1</v>
      </c>
      <c r="F89" s="137">
        <v>27016</v>
      </c>
      <c r="G89" s="133">
        <f t="shared" si="6"/>
        <v>27016</v>
      </c>
      <c r="H89" s="138"/>
      <c r="I89" s="139">
        <v>11746</v>
      </c>
      <c r="J89" s="133">
        <f t="shared" si="7"/>
        <v>11746</v>
      </c>
      <c r="K89" s="60"/>
      <c r="L89" s="134">
        <f t="shared" si="8"/>
        <v>38762</v>
      </c>
      <c r="M89" s="113"/>
      <c r="N89" s="355"/>
      <c r="S89" s="381"/>
      <c r="T89" s="381"/>
      <c r="U89" s="381"/>
      <c r="V89" s="381"/>
      <c r="W89" s="381"/>
      <c r="X89" s="381"/>
      <c r="Y89" s="381"/>
      <c r="Z89" s="381"/>
      <c r="AA89" s="381"/>
      <c r="AB89" s="6"/>
      <c r="AC89" s="6"/>
    </row>
    <row r="90" spans="1:27" s="6" customFormat="1" ht="12.75">
      <c r="A90" s="140"/>
      <c r="B90" s="144"/>
      <c r="C90" s="127"/>
      <c r="D90" s="248"/>
      <c r="E90" s="128"/>
      <c r="F90" s="129"/>
      <c r="G90" s="133"/>
      <c r="H90" s="138"/>
      <c r="I90" s="139">
        <v>0</v>
      </c>
      <c r="J90" s="133"/>
      <c r="K90" s="125"/>
      <c r="L90" s="134"/>
      <c r="M90" s="140"/>
      <c r="N90" s="23"/>
      <c r="S90" s="381"/>
      <c r="T90" s="381"/>
      <c r="U90" s="381"/>
      <c r="V90" s="381"/>
      <c r="W90" s="381"/>
      <c r="X90" s="381"/>
      <c r="Y90" s="381"/>
      <c r="Z90" s="381"/>
      <c r="AA90" s="381"/>
    </row>
    <row r="91" spans="1:27" s="6" customFormat="1" ht="25.5">
      <c r="A91" s="140"/>
      <c r="B91" s="368" t="s">
        <v>145</v>
      </c>
      <c r="C91" s="339" t="s">
        <v>227</v>
      </c>
      <c r="D91" s="249" t="s">
        <v>50</v>
      </c>
      <c r="E91" s="136">
        <v>2</v>
      </c>
      <c r="F91" s="137">
        <v>47659.2</v>
      </c>
      <c r="G91" s="133">
        <f>F91*E91</f>
        <v>95318.4</v>
      </c>
      <c r="H91" s="138"/>
      <c r="I91" s="139">
        <v>12777.800000000003</v>
      </c>
      <c r="J91" s="133">
        <f>I91*E91</f>
        <v>25555.600000000006</v>
      </c>
      <c r="K91" s="125"/>
      <c r="L91" s="134">
        <f>G91+J91</f>
        <v>120874</v>
      </c>
      <c r="M91" s="140"/>
      <c r="N91" s="23"/>
      <c r="S91" s="381"/>
      <c r="T91" s="381"/>
      <c r="U91" s="381"/>
      <c r="V91" s="381"/>
      <c r="W91" s="381"/>
      <c r="X91" s="381"/>
      <c r="Y91" s="381"/>
      <c r="Z91" s="381"/>
      <c r="AA91" s="381"/>
    </row>
    <row r="92" spans="1:14" s="6" customFormat="1" ht="12.75">
      <c r="A92" s="140"/>
      <c r="B92" s="144"/>
      <c r="C92" s="135"/>
      <c r="D92" s="248"/>
      <c r="E92" s="128"/>
      <c r="F92" s="137"/>
      <c r="G92" s="133"/>
      <c r="H92" s="138"/>
      <c r="I92" s="139"/>
      <c r="J92" s="133"/>
      <c r="K92" s="125"/>
      <c r="L92" s="134"/>
      <c r="M92" s="140"/>
      <c r="N92" s="23"/>
    </row>
    <row r="93" spans="1:29" s="6" customFormat="1" ht="25.5">
      <c r="A93" s="140"/>
      <c r="B93" s="368" t="s">
        <v>228</v>
      </c>
      <c r="C93" s="135" t="s">
        <v>238</v>
      </c>
      <c r="D93" s="249" t="s">
        <v>37</v>
      </c>
      <c r="E93" s="136">
        <v>2</v>
      </c>
      <c r="F93" s="137">
        <v>57793.6</v>
      </c>
      <c r="G93" s="133">
        <f>F93*E93</f>
        <v>115587.2</v>
      </c>
      <c r="H93" s="138"/>
      <c r="I93" s="139">
        <v>2889.4000000000015</v>
      </c>
      <c r="J93" s="133">
        <f aca="true" t="shared" si="9" ref="J93:J103">I93*E93</f>
        <v>5778.800000000003</v>
      </c>
      <c r="K93" s="125"/>
      <c r="L93" s="134">
        <f aca="true" t="shared" si="10" ref="L93:L103">G93+J93</f>
        <v>121366</v>
      </c>
      <c r="M93" s="140"/>
      <c r="N93" s="23"/>
      <c r="AB93" s="7"/>
      <c r="AC93" s="7"/>
    </row>
    <row r="94" spans="1:29" s="6" customFormat="1" ht="12.75">
      <c r="A94" s="140"/>
      <c r="B94" s="354" t="s">
        <v>229</v>
      </c>
      <c r="C94" s="135" t="s">
        <v>237</v>
      </c>
      <c r="D94" s="249" t="s">
        <v>37</v>
      </c>
      <c r="E94" s="136">
        <v>1</v>
      </c>
      <c r="F94" s="137">
        <v>5671.2</v>
      </c>
      <c r="G94" s="133">
        <f>F94*E94</f>
        <v>5671.2</v>
      </c>
      <c r="H94" s="138"/>
      <c r="I94" s="139">
        <v>283.8000000000002</v>
      </c>
      <c r="J94" s="133">
        <f t="shared" si="9"/>
        <v>283.8000000000002</v>
      </c>
      <c r="K94" s="125"/>
      <c r="L94" s="134">
        <f t="shared" si="10"/>
        <v>5955</v>
      </c>
      <c r="M94" s="140"/>
      <c r="N94" s="23"/>
      <c r="AB94" s="7"/>
      <c r="AC94" s="7"/>
    </row>
    <row r="95" spans="1:27" s="6" customFormat="1" ht="12.75">
      <c r="A95" s="140"/>
      <c r="B95" s="354" t="s">
        <v>230</v>
      </c>
      <c r="C95" s="135" t="s">
        <v>239</v>
      </c>
      <c r="D95" s="249" t="s">
        <v>37</v>
      </c>
      <c r="E95" s="136">
        <v>1</v>
      </c>
      <c r="F95" s="402">
        <v>0</v>
      </c>
      <c r="G95" s="133">
        <v>0</v>
      </c>
      <c r="H95" s="138"/>
      <c r="I95" s="139">
        <v>1</v>
      </c>
      <c r="J95" s="133">
        <f t="shared" si="9"/>
        <v>1</v>
      </c>
      <c r="K95" s="125"/>
      <c r="L95" s="134">
        <f t="shared" si="10"/>
        <v>1</v>
      </c>
      <c r="M95" s="140"/>
      <c r="N95" s="23"/>
      <c r="S95" s="381"/>
      <c r="T95" s="381"/>
      <c r="U95" s="381"/>
      <c r="V95" s="381"/>
      <c r="W95" s="381"/>
      <c r="X95" s="381"/>
      <c r="Y95" s="381"/>
      <c r="Z95" s="381"/>
      <c r="AA95" s="381"/>
    </row>
    <row r="96" spans="1:27" s="6" customFormat="1" ht="12.75">
      <c r="A96" s="140"/>
      <c r="B96" s="354" t="s">
        <v>231</v>
      </c>
      <c r="C96" s="135" t="s">
        <v>240</v>
      </c>
      <c r="D96" s="249" t="s">
        <v>37</v>
      </c>
      <c r="E96" s="136">
        <v>1</v>
      </c>
      <c r="F96" s="402">
        <v>0</v>
      </c>
      <c r="G96" s="133">
        <v>0</v>
      </c>
      <c r="H96" s="138"/>
      <c r="I96" s="139">
        <v>1</v>
      </c>
      <c r="J96" s="133">
        <f t="shared" si="9"/>
        <v>1</v>
      </c>
      <c r="K96" s="125"/>
      <c r="L96" s="134">
        <f t="shared" si="10"/>
        <v>1</v>
      </c>
      <c r="M96" s="140"/>
      <c r="N96" s="23"/>
      <c r="S96" s="381"/>
      <c r="T96" s="381"/>
      <c r="U96" s="381"/>
      <c r="V96" s="381"/>
      <c r="W96" s="381"/>
      <c r="X96" s="381"/>
      <c r="Y96" s="381"/>
      <c r="Z96" s="381"/>
      <c r="AA96" s="381"/>
    </row>
    <row r="97" spans="1:27" s="6" customFormat="1" ht="12.75">
      <c r="A97" s="140"/>
      <c r="B97" s="354" t="s">
        <v>232</v>
      </c>
      <c r="C97" s="135" t="s">
        <v>241</v>
      </c>
      <c r="D97" s="249" t="s">
        <v>37</v>
      </c>
      <c r="E97" s="136">
        <v>1</v>
      </c>
      <c r="F97" s="137">
        <v>16788.8</v>
      </c>
      <c r="G97" s="133">
        <f>F97*E97</f>
        <v>16788.8</v>
      </c>
      <c r="H97" s="138"/>
      <c r="I97" s="139">
        <v>839.2000000000007</v>
      </c>
      <c r="J97" s="133">
        <f t="shared" si="9"/>
        <v>839.2000000000007</v>
      </c>
      <c r="K97" s="125"/>
      <c r="L97" s="134">
        <f t="shared" si="10"/>
        <v>17628</v>
      </c>
      <c r="M97" s="140"/>
      <c r="N97" s="23"/>
      <c r="S97" s="381"/>
      <c r="T97" s="381"/>
      <c r="U97" s="381"/>
      <c r="V97" s="381"/>
      <c r="W97" s="381"/>
      <c r="X97" s="381"/>
      <c r="Y97" s="381"/>
      <c r="Z97" s="381"/>
      <c r="AA97" s="381"/>
    </row>
    <row r="98" spans="1:27" s="6" customFormat="1" ht="12.75">
      <c r="A98" s="140"/>
      <c r="B98" s="354" t="s">
        <v>233</v>
      </c>
      <c r="C98" s="135" t="s">
        <v>249</v>
      </c>
      <c r="D98" s="249" t="s">
        <v>37</v>
      </c>
      <c r="E98" s="136">
        <v>1</v>
      </c>
      <c r="F98" s="402">
        <v>0</v>
      </c>
      <c r="G98" s="133">
        <v>0</v>
      </c>
      <c r="H98" s="138"/>
      <c r="I98" s="139">
        <v>1</v>
      </c>
      <c r="J98" s="133">
        <f t="shared" si="9"/>
        <v>1</v>
      </c>
      <c r="K98" s="125"/>
      <c r="L98" s="134">
        <f t="shared" si="10"/>
        <v>1</v>
      </c>
      <c r="M98" s="140"/>
      <c r="N98" s="23"/>
      <c r="S98" s="381"/>
      <c r="T98" s="381"/>
      <c r="U98" s="381"/>
      <c r="V98" s="381"/>
      <c r="W98" s="381"/>
      <c r="X98" s="381"/>
      <c r="Y98" s="381"/>
      <c r="Z98" s="381"/>
      <c r="AA98" s="381"/>
    </row>
    <row r="99" spans="1:27" s="6" customFormat="1" ht="12.75">
      <c r="A99" s="140"/>
      <c r="B99" s="354" t="s">
        <v>234</v>
      </c>
      <c r="C99" s="135" t="s">
        <v>250</v>
      </c>
      <c r="D99" s="249" t="s">
        <v>37</v>
      </c>
      <c r="E99" s="136">
        <v>1</v>
      </c>
      <c r="F99" s="402">
        <v>0</v>
      </c>
      <c r="G99" s="133">
        <v>0</v>
      </c>
      <c r="H99" s="138"/>
      <c r="I99" s="139">
        <v>1</v>
      </c>
      <c r="J99" s="133">
        <f t="shared" si="9"/>
        <v>1</v>
      </c>
      <c r="K99" s="125"/>
      <c r="L99" s="134">
        <f t="shared" si="10"/>
        <v>1</v>
      </c>
      <c r="M99" s="140"/>
      <c r="N99" s="23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27" s="6" customFormat="1" ht="12.75">
      <c r="A100" s="140"/>
      <c r="B100" s="354" t="s">
        <v>235</v>
      </c>
      <c r="C100" s="135" t="s">
        <v>251</v>
      </c>
      <c r="D100" s="249" t="s">
        <v>37</v>
      </c>
      <c r="E100" s="136">
        <v>1</v>
      </c>
      <c r="F100" s="402">
        <v>0</v>
      </c>
      <c r="G100" s="133">
        <v>0</v>
      </c>
      <c r="H100" s="138"/>
      <c r="I100" s="139">
        <v>1</v>
      </c>
      <c r="J100" s="133">
        <f t="shared" si="9"/>
        <v>1</v>
      </c>
      <c r="K100" s="125"/>
      <c r="L100" s="134">
        <f t="shared" si="10"/>
        <v>1</v>
      </c>
      <c r="M100" s="140"/>
      <c r="N100" s="23"/>
      <c r="S100" s="381"/>
      <c r="T100" s="381"/>
      <c r="U100" s="381"/>
      <c r="V100" s="381"/>
      <c r="W100" s="381"/>
      <c r="X100" s="381"/>
      <c r="Y100" s="381"/>
      <c r="Z100" s="381"/>
      <c r="AA100" s="381"/>
    </row>
    <row r="101" spans="1:27" s="6" customFormat="1" ht="12.75">
      <c r="A101" s="140"/>
      <c r="B101" s="354" t="s">
        <v>236</v>
      </c>
      <c r="C101" s="135" t="s">
        <v>242</v>
      </c>
      <c r="D101" s="249" t="s">
        <v>37</v>
      </c>
      <c r="E101" s="136">
        <v>1</v>
      </c>
      <c r="F101" s="137">
        <v>5671.2</v>
      </c>
      <c r="G101" s="133">
        <f>F101*E101</f>
        <v>5671.2</v>
      </c>
      <c r="H101" s="138"/>
      <c r="I101" s="139">
        <v>283.8000000000002</v>
      </c>
      <c r="J101" s="133">
        <f t="shared" si="9"/>
        <v>283.8000000000002</v>
      </c>
      <c r="K101" s="125"/>
      <c r="L101" s="134">
        <f t="shared" si="10"/>
        <v>5955</v>
      </c>
      <c r="M101" s="140"/>
      <c r="N101" s="23"/>
      <c r="S101" s="381"/>
      <c r="T101" s="381"/>
      <c r="U101" s="381"/>
      <c r="V101" s="381"/>
      <c r="W101" s="381"/>
      <c r="X101" s="381"/>
      <c r="Y101" s="381"/>
      <c r="Z101" s="381"/>
      <c r="AA101" s="381"/>
    </row>
    <row r="102" spans="1:27" s="6" customFormat="1" ht="12.75">
      <c r="A102" s="140"/>
      <c r="B102" s="354"/>
      <c r="C102" s="127"/>
      <c r="D102" s="249"/>
      <c r="E102" s="136"/>
      <c r="F102" s="137"/>
      <c r="G102" s="133">
        <f>F102*E102</f>
        <v>0</v>
      </c>
      <c r="H102" s="138"/>
      <c r="I102" s="139"/>
      <c r="J102" s="133">
        <f t="shared" si="9"/>
        <v>0</v>
      </c>
      <c r="K102" s="125"/>
      <c r="L102" s="134">
        <f t="shared" si="10"/>
        <v>0</v>
      </c>
      <c r="M102" s="140"/>
      <c r="N102" s="23"/>
      <c r="S102" s="381"/>
      <c r="T102" s="381"/>
      <c r="U102" s="381"/>
      <c r="V102" s="381"/>
      <c r="W102" s="381"/>
      <c r="X102" s="381"/>
      <c r="Y102" s="381"/>
      <c r="Z102" s="381"/>
      <c r="AA102" s="381"/>
    </row>
    <row r="103" spans="1:29" s="6" customFormat="1" ht="12.75">
      <c r="A103" s="140"/>
      <c r="B103" s="144"/>
      <c r="C103" s="135" t="s">
        <v>293</v>
      </c>
      <c r="D103" s="249" t="s">
        <v>50</v>
      </c>
      <c r="E103" s="136">
        <v>1</v>
      </c>
      <c r="F103" s="137">
        <v>6720</v>
      </c>
      <c r="G103" s="133">
        <f>F103*E103</f>
        <v>6720</v>
      </c>
      <c r="H103" s="138"/>
      <c r="I103" s="139">
        <v>14511</v>
      </c>
      <c r="J103" s="133">
        <f t="shared" si="9"/>
        <v>14511</v>
      </c>
      <c r="K103" s="114"/>
      <c r="L103" s="134">
        <f t="shared" si="10"/>
        <v>21231</v>
      </c>
      <c r="M103" s="140"/>
      <c r="N103" s="341"/>
      <c r="O103" s="341"/>
      <c r="P103" s="8"/>
      <c r="S103"/>
      <c r="T103"/>
      <c r="U103"/>
      <c r="V103"/>
      <c r="W103"/>
      <c r="X103"/>
      <c r="Y103"/>
      <c r="Z103"/>
      <c r="AA103"/>
      <c r="AB103"/>
      <c r="AC103"/>
    </row>
    <row r="104" spans="1:27" s="6" customFormat="1" ht="12.75">
      <c r="A104" s="140"/>
      <c r="B104" s="354"/>
      <c r="C104" s="127"/>
      <c r="D104" s="249"/>
      <c r="E104" s="136"/>
      <c r="F104" s="137"/>
      <c r="G104" s="133"/>
      <c r="H104" s="138"/>
      <c r="I104" s="139"/>
      <c r="J104" s="133"/>
      <c r="K104" s="125"/>
      <c r="L104" s="134"/>
      <c r="M104" s="140"/>
      <c r="N104" s="23"/>
      <c r="S104" s="381"/>
      <c r="T104" s="381"/>
      <c r="U104" s="381"/>
      <c r="V104" s="381"/>
      <c r="W104" s="381"/>
      <c r="X104" s="381"/>
      <c r="Y104" s="381"/>
      <c r="Z104" s="381"/>
      <c r="AA104" s="381"/>
    </row>
    <row r="105" spans="1:27" s="6" customFormat="1" ht="12.75">
      <c r="A105" s="140"/>
      <c r="B105" s="354" t="s">
        <v>243</v>
      </c>
      <c r="C105" s="135" t="s">
        <v>292</v>
      </c>
      <c r="D105" s="249" t="s">
        <v>37</v>
      </c>
      <c r="E105" s="136">
        <v>1</v>
      </c>
      <c r="F105" s="402">
        <v>0</v>
      </c>
      <c r="G105" s="133">
        <v>0</v>
      </c>
      <c r="H105" s="138"/>
      <c r="I105" s="139">
        <v>1</v>
      </c>
      <c r="J105" s="133">
        <f aca="true" t="shared" si="11" ref="J105:J110">I105*E105</f>
        <v>1</v>
      </c>
      <c r="K105" s="125"/>
      <c r="L105" s="134">
        <f aca="true" t="shared" si="12" ref="L105:L110">G105+J105</f>
        <v>1</v>
      </c>
      <c r="M105" s="140"/>
      <c r="N105" s="23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27" s="6" customFormat="1" ht="12.75">
      <c r="A106" s="140"/>
      <c r="B106" s="354" t="s">
        <v>244</v>
      </c>
      <c r="C106" s="135" t="s">
        <v>288</v>
      </c>
      <c r="D106" s="249" t="s">
        <v>37</v>
      </c>
      <c r="E106" s="136">
        <v>1</v>
      </c>
      <c r="F106" s="402">
        <v>0</v>
      </c>
      <c r="G106" s="133">
        <v>0</v>
      </c>
      <c r="H106" s="138"/>
      <c r="I106" s="139">
        <v>1</v>
      </c>
      <c r="J106" s="133">
        <f t="shared" si="11"/>
        <v>1</v>
      </c>
      <c r="K106" s="125"/>
      <c r="L106" s="134">
        <f t="shared" si="12"/>
        <v>1</v>
      </c>
      <c r="M106" s="140"/>
      <c r="N106" s="23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14" s="6" customFormat="1" ht="12.75">
      <c r="A107" s="140"/>
      <c r="B107" s="354" t="s">
        <v>245</v>
      </c>
      <c r="C107" s="135" t="s">
        <v>287</v>
      </c>
      <c r="D107" s="249" t="s">
        <v>37</v>
      </c>
      <c r="E107" s="136">
        <v>1</v>
      </c>
      <c r="F107" s="402">
        <v>0</v>
      </c>
      <c r="G107" s="133">
        <v>0</v>
      </c>
      <c r="H107" s="138"/>
      <c r="I107" s="139">
        <v>1</v>
      </c>
      <c r="J107" s="133">
        <f t="shared" si="11"/>
        <v>1</v>
      </c>
      <c r="K107" s="125"/>
      <c r="L107" s="134">
        <f t="shared" si="12"/>
        <v>1</v>
      </c>
      <c r="M107" s="140"/>
      <c r="N107" s="23"/>
    </row>
    <row r="108" spans="1:27" s="6" customFormat="1" ht="12.75">
      <c r="A108" s="140"/>
      <c r="B108" s="354" t="s">
        <v>246</v>
      </c>
      <c r="C108" s="135" t="s">
        <v>289</v>
      </c>
      <c r="D108" s="249" t="s">
        <v>37</v>
      </c>
      <c r="E108" s="136">
        <v>1</v>
      </c>
      <c r="F108" s="402">
        <v>0</v>
      </c>
      <c r="G108" s="133">
        <v>0</v>
      </c>
      <c r="H108" s="138"/>
      <c r="I108" s="139">
        <v>1</v>
      </c>
      <c r="J108" s="133">
        <f t="shared" si="11"/>
        <v>1</v>
      </c>
      <c r="K108" s="125"/>
      <c r="L108" s="134">
        <f t="shared" si="12"/>
        <v>1</v>
      </c>
      <c r="M108" s="140"/>
      <c r="N108" s="23"/>
      <c r="T108" s="7"/>
      <c r="U108" s="7"/>
      <c r="V108" s="7"/>
      <c r="W108" s="7"/>
      <c r="X108" s="7"/>
      <c r="Y108" s="7"/>
      <c r="Z108" s="7"/>
      <c r="AA108" s="7"/>
    </row>
    <row r="109" spans="1:27" s="6" customFormat="1" ht="12.75">
      <c r="A109" s="140"/>
      <c r="B109" s="354" t="s">
        <v>247</v>
      </c>
      <c r="C109" s="135" t="s">
        <v>290</v>
      </c>
      <c r="D109" s="249" t="s">
        <v>37</v>
      </c>
      <c r="E109" s="136">
        <v>1</v>
      </c>
      <c r="F109" s="402">
        <v>0</v>
      </c>
      <c r="G109" s="133">
        <v>0</v>
      </c>
      <c r="H109" s="138"/>
      <c r="I109" s="139">
        <v>1</v>
      </c>
      <c r="J109" s="133">
        <f t="shared" si="11"/>
        <v>1</v>
      </c>
      <c r="K109" s="125"/>
      <c r="L109" s="134">
        <f t="shared" si="12"/>
        <v>1</v>
      </c>
      <c r="M109" s="140"/>
      <c r="N109" s="23"/>
      <c r="S109" s="5"/>
      <c r="T109"/>
      <c r="U109"/>
      <c r="V109"/>
      <c r="W109"/>
      <c r="X109"/>
      <c r="Y109"/>
      <c r="Z109"/>
      <c r="AA109"/>
    </row>
    <row r="110" spans="1:27" s="6" customFormat="1" ht="12.75">
      <c r="A110" s="140"/>
      <c r="B110" s="354" t="s">
        <v>248</v>
      </c>
      <c r="C110" s="135" t="s">
        <v>291</v>
      </c>
      <c r="D110" s="249" t="s">
        <v>37</v>
      </c>
      <c r="E110" s="136">
        <v>1</v>
      </c>
      <c r="F110" s="402">
        <v>0</v>
      </c>
      <c r="G110" s="133">
        <v>0</v>
      </c>
      <c r="H110" s="138"/>
      <c r="I110" s="139">
        <v>1</v>
      </c>
      <c r="J110" s="133">
        <f t="shared" si="11"/>
        <v>1</v>
      </c>
      <c r="K110" s="125"/>
      <c r="L110" s="134">
        <f t="shared" si="12"/>
        <v>1</v>
      </c>
      <c r="M110" s="140"/>
      <c r="N110" s="23"/>
      <c r="S110" s="5"/>
      <c r="T110"/>
      <c r="U110"/>
      <c r="V110"/>
      <c r="W110"/>
      <c r="X110"/>
      <c r="Y110"/>
      <c r="Z110"/>
      <c r="AA110"/>
    </row>
    <row r="111" spans="1:27" s="381" customFormat="1" ht="12.75">
      <c r="A111" s="369"/>
      <c r="B111" s="396"/>
      <c r="C111" s="406"/>
      <c r="D111" s="407"/>
      <c r="E111" s="408"/>
      <c r="F111" s="409"/>
      <c r="G111" s="375"/>
      <c r="H111" s="376"/>
      <c r="I111" s="377"/>
      <c r="J111" s="375"/>
      <c r="K111" s="410"/>
      <c r="L111" s="379"/>
      <c r="M111" s="369"/>
      <c r="N111" s="380"/>
      <c r="S111" s="411"/>
      <c r="T111" s="411"/>
      <c r="U111" s="411"/>
      <c r="V111" s="411"/>
      <c r="W111" s="411"/>
      <c r="X111" s="411"/>
      <c r="Y111" s="411"/>
      <c r="Z111" s="411"/>
      <c r="AA111" s="411"/>
    </row>
    <row r="112" spans="1:27" s="381" customFormat="1" ht="12.75">
      <c r="A112" s="369"/>
      <c r="B112" s="396"/>
      <c r="C112" s="135" t="s">
        <v>294</v>
      </c>
      <c r="D112" s="249" t="s">
        <v>50</v>
      </c>
      <c r="E112" s="136">
        <v>1</v>
      </c>
      <c r="F112" s="137">
        <v>5280</v>
      </c>
      <c r="G112" s="133">
        <f>F112*E112</f>
        <v>5280</v>
      </c>
      <c r="H112" s="138"/>
      <c r="I112" s="139">
        <v>21054</v>
      </c>
      <c r="J112" s="133">
        <f>I112*E112</f>
        <v>21054</v>
      </c>
      <c r="K112" s="114"/>
      <c r="L112" s="134">
        <f>G112+J112</f>
        <v>26334</v>
      </c>
      <c r="M112" s="369"/>
      <c r="N112" s="380"/>
      <c r="S112" s="411"/>
      <c r="T112" s="411"/>
      <c r="U112" s="411"/>
      <c r="V112" s="411"/>
      <c r="W112" s="411"/>
      <c r="X112" s="411"/>
      <c r="Y112" s="411"/>
      <c r="Z112" s="411"/>
      <c r="AA112" s="411"/>
    </row>
    <row r="113" spans="1:27" s="381" customFormat="1" ht="12.75">
      <c r="A113" s="369"/>
      <c r="B113" s="396"/>
      <c r="C113" s="406"/>
      <c r="D113" s="407"/>
      <c r="E113" s="408"/>
      <c r="F113" s="409"/>
      <c r="G113" s="375"/>
      <c r="H113" s="376"/>
      <c r="I113" s="377"/>
      <c r="J113" s="375"/>
      <c r="K113" s="410"/>
      <c r="L113" s="379"/>
      <c r="M113" s="369"/>
      <c r="N113" s="380"/>
      <c r="S113" s="411"/>
      <c r="T113" s="411"/>
      <c r="U113" s="411"/>
      <c r="V113" s="411"/>
      <c r="W113" s="411"/>
      <c r="X113" s="411"/>
      <c r="Y113" s="411"/>
      <c r="Z113" s="411"/>
      <c r="AA113" s="411"/>
    </row>
    <row r="114" spans="1:29" s="4" customFormat="1" ht="12.75">
      <c r="A114" s="113"/>
      <c r="B114" s="354"/>
      <c r="C114" s="135" t="s">
        <v>255</v>
      </c>
      <c r="D114" s="249" t="s">
        <v>37</v>
      </c>
      <c r="E114" s="136">
        <v>2</v>
      </c>
      <c r="F114" s="412">
        <v>3960</v>
      </c>
      <c r="G114" s="133">
        <f aca="true" t="shared" si="13" ref="G114:G121">F114*E114</f>
        <v>7920</v>
      </c>
      <c r="H114" s="138"/>
      <c r="I114" s="139">
        <v>482</v>
      </c>
      <c r="J114" s="133">
        <f aca="true" t="shared" si="14" ref="J114:J121">I114*E114</f>
        <v>964</v>
      </c>
      <c r="K114" s="113"/>
      <c r="L114" s="134">
        <f aca="true" t="shared" si="15" ref="L114:L121">G114+J114</f>
        <v>8884</v>
      </c>
      <c r="M114" s="113"/>
      <c r="N114" s="40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7" s="6" customFormat="1" ht="12.75">
      <c r="A115" s="140"/>
      <c r="B115" s="144"/>
      <c r="C115" s="127"/>
      <c r="D115" s="248"/>
      <c r="E115" s="128"/>
      <c r="F115" s="129"/>
      <c r="G115" s="133">
        <f t="shared" si="13"/>
        <v>0</v>
      </c>
      <c r="H115" s="138"/>
      <c r="I115" s="139"/>
      <c r="J115" s="133">
        <f t="shared" si="14"/>
        <v>0</v>
      </c>
      <c r="K115" s="125"/>
      <c r="L115" s="134">
        <f t="shared" si="15"/>
        <v>0</v>
      </c>
      <c r="M115" s="140"/>
      <c r="N115" s="23"/>
      <c r="S115" s="5"/>
      <c r="T115"/>
      <c r="U115"/>
      <c r="V115"/>
      <c r="W115"/>
      <c r="X115"/>
      <c r="Y115"/>
      <c r="Z115"/>
      <c r="AA115"/>
    </row>
    <row r="116" spans="1:29" s="6" customFormat="1" ht="12.75">
      <c r="A116" s="140"/>
      <c r="B116" s="144"/>
      <c r="C116" s="135" t="s">
        <v>263</v>
      </c>
      <c r="D116" s="249" t="s">
        <v>50</v>
      </c>
      <c r="E116" s="136">
        <v>3</v>
      </c>
      <c r="F116" s="137">
        <v>2018.4</v>
      </c>
      <c r="G116" s="133">
        <f t="shared" si="13"/>
        <v>6055.200000000001</v>
      </c>
      <c r="H116" s="138"/>
      <c r="I116" s="139">
        <v>337.5999999999999</v>
      </c>
      <c r="J116" s="133">
        <f t="shared" si="14"/>
        <v>1012.7999999999997</v>
      </c>
      <c r="K116" s="140"/>
      <c r="L116" s="134">
        <f t="shared" si="15"/>
        <v>7068</v>
      </c>
      <c r="M116" s="140"/>
      <c r="N116" s="18"/>
      <c r="S116"/>
      <c r="T116"/>
      <c r="U116"/>
      <c r="V116"/>
      <c r="W116"/>
      <c r="X116"/>
      <c r="Y116"/>
      <c r="Z116"/>
      <c r="AA116"/>
      <c r="AB116" s="381"/>
      <c r="AC116" s="381"/>
    </row>
    <row r="117" spans="1:29" s="6" customFormat="1" ht="12.75">
      <c r="A117" s="140"/>
      <c r="B117" s="144"/>
      <c r="C117" s="135" t="s">
        <v>264</v>
      </c>
      <c r="D117" s="249" t="s">
        <v>50</v>
      </c>
      <c r="E117" s="136">
        <v>2</v>
      </c>
      <c r="F117" s="137">
        <v>1457.6</v>
      </c>
      <c r="G117" s="133">
        <f t="shared" si="13"/>
        <v>2915.2</v>
      </c>
      <c r="H117" s="138"/>
      <c r="I117" s="139">
        <v>309.4000000000001</v>
      </c>
      <c r="J117" s="133">
        <f t="shared" si="14"/>
        <v>618.8000000000002</v>
      </c>
      <c r="K117" s="140"/>
      <c r="L117" s="134">
        <f t="shared" si="15"/>
        <v>3534</v>
      </c>
      <c r="M117" s="140"/>
      <c r="N117" s="18"/>
      <c r="S117"/>
      <c r="T117"/>
      <c r="U117"/>
      <c r="V117"/>
      <c r="W117"/>
      <c r="X117"/>
      <c r="Y117"/>
      <c r="Z117"/>
      <c r="AA117"/>
      <c r="AB117" s="381"/>
      <c r="AC117" s="381"/>
    </row>
    <row r="118" spans="1:29" s="6" customFormat="1" ht="12.75">
      <c r="A118" s="140"/>
      <c r="B118" s="144"/>
      <c r="C118" s="135" t="s">
        <v>265</v>
      </c>
      <c r="D118" s="249" t="s">
        <v>50</v>
      </c>
      <c r="E118" s="136">
        <v>9</v>
      </c>
      <c r="F118" s="137">
        <v>1327.2</v>
      </c>
      <c r="G118" s="133">
        <f t="shared" si="13"/>
        <v>11944.800000000001</v>
      </c>
      <c r="H118" s="138"/>
      <c r="I118" s="139">
        <v>302.79999999999995</v>
      </c>
      <c r="J118" s="133">
        <f t="shared" si="14"/>
        <v>2725.2</v>
      </c>
      <c r="K118" s="140"/>
      <c r="L118" s="134">
        <f t="shared" si="15"/>
        <v>14670</v>
      </c>
      <c r="M118" s="140"/>
      <c r="N118" s="18"/>
      <c r="S118"/>
      <c r="T118"/>
      <c r="U118"/>
      <c r="V118"/>
      <c r="W118"/>
      <c r="X118"/>
      <c r="Y118"/>
      <c r="Z118"/>
      <c r="AA118"/>
      <c r="AB118" s="381"/>
      <c r="AC118" s="381"/>
    </row>
    <row r="119" spans="1:29" s="6" customFormat="1" ht="12.75">
      <c r="A119" s="140"/>
      <c r="B119" s="144"/>
      <c r="C119" s="135" t="s">
        <v>266</v>
      </c>
      <c r="D119" s="249" t="s">
        <v>50</v>
      </c>
      <c r="E119" s="136">
        <v>3</v>
      </c>
      <c r="F119" s="137">
        <v>1258.4</v>
      </c>
      <c r="G119" s="133">
        <f t="shared" si="13"/>
        <v>3775.2000000000003</v>
      </c>
      <c r="H119" s="138"/>
      <c r="I119" s="139">
        <v>299.5999999999999</v>
      </c>
      <c r="J119" s="133">
        <f t="shared" si="14"/>
        <v>898.7999999999997</v>
      </c>
      <c r="K119" s="140"/>
      <c r="L119" s="134">
        <f t="shared" si="15"/>
        <v>4674</v>
      </c>
      <c r="M119" s="140"/>
      <c r="N119" s="18"/>
      <c r="S119"/>
      <c r="T119"/>
      <c r="U119"/>
      <c r="V119"/>
      <c r="W119"/>
      <c r="X119"/>
      <c r="Y119"/>
      <c r="Z119"/>
      <c r="AA119"/>
      <c r="AB119" s="381"/>
      <c r="AC119" s="381"/>
    </row>
    <row r="120" spans="1:29" s="6" customFormat="1" ht="12.75">
      <c r="A120" s="140"/>
      <c r="B120" s="144"/>
      <c r="C120" s="135" t="s">
        <v>269</v>
      </c>
      <c r="D120" s="249" t="s">
        <v>50</v>
      </c>
      <c r="E120" s="136">
        <v>4</v>
      </c>
      <c r="F120" s="137">
        <v>1076</v>
      </c>
      <c r="G120" s="133">
        <f t="shared" si="13"/>
        <v>4304</v>
      </c>
      <c r="H120" s="138"/>
      <c r="I120" s="139">
        <v>290</v>
      </c>
      <c r="J120" s="133">
        <f t="shared" si="14"/>
        <v>1160</v>
      </c>
      <c r="K120" s="140"/>
      <c r="L120" s="134">
        <f t="shared" si="15"/>
        <v>5464</v>
      </c>
      <c r="M120" s="140"/>
      <c r="N120" s="18"/>
      <c r="S120"/>
      <c r="T120"/>
      <c r="U120"/>
      <c r="V120"/>
      <c r="W120"/>
      <c r="X120"/>
      <c r="Y120"/>
      <c r="Z120"/>
      <c r="AA120"/>
      <c r="AB120" s="381"/>
      <c r="AC120" s="381"/>
    </row>
    <row r="121" spans="1:29" s="4" customFormat="1" ht="12.75">
      <c r="A121" s="113"/>
      <c r="B121" s="354"/>
      <c r="C121" s="135" t="s">
        <v>268</v>
      </c>
      <c r="D121" s="249" t="s">
        <v>50</v>
      </c>
      <c r="E121" s="136">
        <v>4</v>
      </c>
      <c r="F121" s="137">
        <v>1844.8</v>
      </c>
      <c r="G121" s="133">
        <f t="shared" si="13"/>
        <v>7379.2</v>
      </c>
      <c r="H121" s="138"/>
      <c r="I121" s="139">
        <v>328.20000000000005</v>
      </c>
      <c r="J121" s="133">
        <f t="shared" si="14"/>
        <v>1312.8000000000002</v>
      </c>
      <c r="K121" s="113"/>
      <c r="L121" s="134">
        <f t="shared" si="15"/>
        <v>8692</v>
      </c>
      <c r="M121" s="113"/>
      <c r="N121" s="404"/>
      <c r="S121" s="9"/>
      <c r="T121" s="9"/>
      <c r="U121" s="9"/>
      <c r="V121" s="9"/>
      <c r="W121" s="9"/>
      <c r="X121" s="9"/>
      <c r="Y121" s="9"/>
      <c r="Z121" s="9"/>
      <c r="AA121" s="9"/>
      <c r="AB121" s="399"/>
      <c r="AC121" s="399"/>
    </row>
    <row r="122" spans="1:27" s="6" customFormat="1" ht="12.75">
      <c r="A122" s="140"/>
      <c r="B122" s="144"/>
      <c r="C122" s="127"/>
      <c r="D122" s="248"/>
      <c r="E122" s="128"/>
      <c r="F122" s="129"/>
      <c r="G122" s="133"/>
      <c r="H122" s="138"/>
      <c r="I122" s="139"/>
      <c r="J122" s="133"/>
      <c r="K122" s="125"/>
      <c r="L122" s="134"/>
      <c r="M122" s="140"/>
      <c r="N122" s="23"/>
      <c r="S122" s="5"/>
      <c r="T122"/>
      <c r="U122"/>
      <c r="V122"/>
      <c r="W122"/>
      <c r="X122"/>
      <c r="Y122"/>
      <c r="Z122"/>
      <c r="AA122"/>
    </row>
    <row r="123" spans="1:27" s="6" customFormat="1" ht="12.75">
      <c r="A123" s="140"/>
      <c r="B123" s="144"/>
      <c r="C123" s="135" t="s">
        <v>270</v>
      </c>
      <c r="D123" s="249" t="s">
        <v>50</v>
      </c>
      <c r="E123" s="136">
        <v>2</v>
      </c>
      <c r="F123" s="137">
        <v>2685.6</v>
      </c>
      <c r="G123" s="133">
        <f>F123*E123</f>
        <v>5371.2</v>
      </c>
      <c r="H123" s="138"/>
      <c r="I123" s="139">
        <v>370.4000000000001</v>
      </c>
      <c r="J123" s="133">
        <f>I123*E123</f>
        <v>740.8000000000002</v>
      </c>
      <c r="K123" s="140"/>
      <c r="L123" s="134">
        <f>G123+J123</f>
        <v>6112</v>
      </c>
      <c r="M123" s="140"/>
      <c r="N123" s="8"/>
      <c r="O123" s="8"/>
      <c r="P123" s="8"/>
      <c r="S123"/>
      <c r="T123"/>
      <c r="U123"/>
      <c r="V123"/>
      <c r="W123"/>
      <c r="X123"/>
      <c r="Y123"/>
      <c r="Z123"/>
      <c r="AA123"/>
    </row>
    <row r="124" spans="1:27" s="6" customFormat="1" ht="12.75">
      <c r="A124" s="140"/>
      <c r="B124" s="144"/>
      <c r="C124" s="135" t="s">
        <v>271</v>
      </c>
      <c r="D124" s="249" t="s">
        <v>50</v>
      </c>
      <c r="E124" s="136">
        <v>3</v>
      </c>
      <c r="F124" s="137">
        <v>2151.2</v>
      </c>
      <c r="G124" s="133">
        <f>F124*E124</f>
        <v>6453.599999999999</v>
      </c>
      <c r="H124" s="138"/>
      <c r="I124" s="139">
        <v>343.8000000000002</v>
      </c>
      <c r="J124" s="133">
        <f>I124*E124</f>
        <v>1031.4000000000005</v>
      </c>
      <c r="K124" s="140"/>
      <c r="L124" s="134">
        <f>G124+J124</f>
        <v>7485</v>
      </c>
      <c r="M124" s="140"/>
      <c r="N124" s="8"/>
      <c r="O124" s="8"/>
      <c r="P124" s="8"/>
      <c r="S124"/>
      <c r="T124"/>
      <c r="U124"/>
      <c r="V124"/>
      <c r="W124"/>
      <c r="X124"/>
      <c r="Y124"/>
      <c r="Z124"/>
      <c r="AA124"/>
    </row>
    <row r="125" spans="1:27" s="6" customFormat="1" ht="12.75">
      <c r="A125" s="140"/>
      <c r="B125" s="144"/>
      <c r="C125" s="135" t="s">
        <v>272</v>
      </c>
      <c r="D125" s="249" t="s">
        <v>50</v>
      </c>
      <c r="E125" s="136">
        <v>1</v>
      </c>
      <c r="F125" s="137">
        <v>1600</v>
      </c>
      <c r="G125" s="133">
        <f>F125*E125</f>
        <v>1600</v>
      </c>
      <c r="H125" s="138"/>
      <c r="I125" s="139">
        <v>316</v>
      </c>
      <c r="J125" s="133">
        <f>I125*E125</f>
        <v>316</v>
      </c>
      <c r="K125" s="140"/>
      <c r="L125" s="134">
        <f>G125+J125</f>
        <v>1916</v>
      </c>
      <c r="M125" s="140"/>
      <c r="N125" s="8"/>
      <c r="O125" s="8"/>
      <c r="P125" s="8"/>
      <c r="S125"/>
      <c r="T125"/>
      <c r="U125"/>
      <c r="V125"/>
      <c r="W125"/>
      <c r="X125"/>
      <c r="Y125"/>
      <c r="Z125"/>
      <c r="AA125"/>
    </row>
    <row r="126" spans="1:27" s="6" customFormat="1" ht="12.75">
      <c r="A126" s="140"/>
      <c r="B126" s="144"/>
      <c r="C126" s="135" t="s">
        <v>273</v>
      </c>
      <c r="D126" s="249" t="s">
        <v>50</v>
      </c>
      <c r="E126" s="136">
        <v>1</v>
      </c>
      <c r="F126" s="137">
        <v>342.4</v>
      </c>
      <c r="G126" s="133">
        <f>F126*E126</f>
        <v>342.4</v>
      </c>
      <c r="H126" s="138"/>
      <c r="I126" s="139">
        <v>395.6</v>
      </c>
      <c r="J126" s="133">
        <f>I126*E126</f>
        <v>395.6</v>
      </c>
      <c r="K126" s="140"/>
      <c r="L126" s="134">
        <f>G126+J126</f>
        <v>738</v>
      </c>
      <c r="M126" s="140"/>
      <c r="N126" s="8"/>
      <c r="O126" s="8"/>
      <c r="P126" s="8"/>
      <c r="S126"/>
      <c r="T126"/>
      <c r="U126"/>
      <c r="V126"/>
      <c r="W126"/>
      <c r="X126"/>
      <c r="Y126"/>
      <c r="Z126"/>
      <c r="AA126"/>
    </row>
    <row r="127" spans="1:27" s="6" customFormat="1" ht="12.75">
      <c r="A127" s="140"/>
      <c r="B127" s="144"/>
      <c r="C127" s="135" t="s">
        <v>274</v>
      </c>
      <c r="D127" s="249" t="s">
        <v>50</v>
      </c>
      <c r="E127" s="136">
        <v>1</v>
      </c>
      <c r="F127" s="137">
        <v>241.6</v>
      </c>
      <c r="G127" s="133">
        <f>F127*E127</f>
        <v>241.6</v>
      </c>
      <c r="H127" s="138"/>
      <c r="I127" s="139">
        <v>295.4</v>
      </c>
      <c r="J127" s="133">
        <f>I127*E127</f>
        <v>295.4</v>
      </c>
      <c r="K127" s="140"/>
      <c r="L127" s="134">
        <f>G127+J127</f>
        <v>537</v>
      </c>
      <c r="M127" s="140"/>
      <c r="N127" s="8"/>
      <c r="O127" s="8"/>
      <c r="P127" s="8"/>
      <c r="S127"/>
      <c r="T127"/>
      <c r="U127"/>
      <c r="V127"/>
      <c r="W127"/>
      <c r="X127"/>
      <c r="Y127"/>
      <c r="Z127"/>
      <c r="AA127"/>
    </row>
    <row r="128" spans="1:27" s="6" customFormat="1" ht="12.75">
      <c r="A128" s="140"/>
      <c r="B128" s="144"/>
      <c r="C128" s="135"/>
      <c r="D128" s="248"/>
      <c r="E128" s="128"/>
      <c r="F128" s="129"/>
      <c r="G128" s="133"/>
      <c r="H128" s="138"/>
      <c r="I128" s="139"/>
      <c r="J128" s="133"/>
      <c r="K128" s="140"/>
      <c r="L128" s="134"/>
      <c r="M128" s="140"/>
      <c r="N128" s="8"/>
      <c r="O128" s="8"/>
      <c r="P128" s="8"/>
      <c r="S128"/>
      <c r="T128"/>
      <c r="U128"/>
      <c r="V128"/>
      <c r="W128"/>
      <c r="X128"/>
      <c r="Y128"/>
      <c r="Z128"/>
      <c r="AA128"/>
    </row>
    <row r="129" spans="1:27" s="6" customFormat="1" ht="12.75">
      <c r="A129" s="140"/>
      <c r="B129" s="144"/>
      <c r="C129" s="135" t="s">
        <v>279</v>
      </c>
      <c r="D129" s="249" t="s">
        <v>50</v>
      </c>
      <c r="E129" s="136">
        <v>4</v>
      </c>
      <c r="F129" s="137">
        <v>5228</v>
      </c>
      <c r="G129" s="133">
        <f>F129*E129</f>
        <v>20912</v>
      </c>
      <c r="H129" s="138"/>
      <c r="I129" s="139">
        <v>498</v>
      </c>
      <c r="J129" s="133">
        <f>I129*E129</f>
        <v>1992</v>
      </c>
      <c r="K129" s="140"/>
      <c r="L129" s="134">
        <f>G129+J129</f>
        <v>22904</v>
      </c>
      <c r="M129" s="140"/>
      <c r="N129" s="8"/>
      <c r="O129" s="8"/>
      <c r="P129" s="8"/>
      <c r="S129"/>
      <c r="T129"/>
      <c r="U129"/>
      <c r="V129"/>
      <c r="W129"/>
      <c r="X129"/>
      <c r="Y129"/>
      <c r="Z129"/>
      <c r="AA129"/>
    </row>
    <row r="130" spans="1:27" s="6" customFormat="1" ht="12.75">
      <c r="A130" s="140"/>
      <c r="B130" s="144"/>
      <c r="C130" s="135" t="s">
        <v>278</v>
      </c>
      <c r="D130" s="249" t="s">
        <v>50</v>
      </c>
      <c r="E130" s="136">
        <v>3</v>
      </c>
      <c r="F130" s="137">
        <v>3424.8</v>
      </c>
      <c r="G130" s="133">
        <f>F130*E130</f>
        <v>10274.400000000001</v>
      </c>
      <c r="H130" s="138"/>
      <c r="I130" s="139">
        <v>407.1999999999998</v>
      </c>
      <c r="J130" s="133">
        <f>I130*E130</f>
        <v>1221.5999999999995</v>
      </c>
      <c r="K130" s="140"/>
      <c r="L130" s="134">
        <f>G130+J130</f>
        <v>11496</v>
      </c>
      <c r="M130" s="140"/>
      <c r="N130" s="506"/>
      <c r="O130" s="506"/>
      <c r="P130" s="8"/>
      <c r="S130"/>
      <c r="T130"/>
      <c r="U130"/>
      <c r="V130"/>
      <c r="W130"/>
      <c r="X130"/>
      <c r="Y130"/>
      <c r="Z130"/>
      <c r="AA130"/>
    </row>
    <row r="131" spans="1:27" s="6" customFormat="1" ht="12.75">
      <c r="A131" s="140"/>
      <c r="B131" s="144"/>
      <c r="C131" s="135" t="s">
        <v>277</v>
      </c>
      <c r="D131" s="249" t="s">
        <v>50</v>
      </c>
      <c r="E131" s="136">
        <v>1</v>
      </c>
      <c r="F131" s="137">
        <v>2434.4</v>
      </c>
      <c r="G131" s="133">
        <f>F131*E131</f>
        <v>2434.4</v>
      </c>
      <c r="H131" s="138"/>
      <c r="I131" s="139">
        <v>357.5999999999999</v>
      </c>
      <c r="J131" s="133">
        <f>I131*E131</f>
        <v>357.5999999999999</v>
      </c>
      <c r="K131" s="140"/>
      <c r="L131" s="134">
        <f>G131+J131</f>
        <v>2792</v>
      </c>
      <c r="M131" s="140"/>
      <c r="N131" s="341"/>
      <c r="O131" s="341"/>
      <c r="P131" s="8"/>
      <c r="S131"/>
      <c r="T131"/>
      <c r="U131"/>
      <c r="V131"/>
      <c r="W131"/>
      <c r="X131"/>
      <c r="Y131"/>
      <c r="Z131"/>
      <c r="AA131"/>
    </row>
    <row r="132" spans="1:27" s="6" customFormat="1" ht="12.75">
      <c r="A132" s="140"/>
      <c r="B132" s="144"/>
      <c r="C132" s="135" t="s">
        <v>276</v>
      </c>
      <c r="D132" s="249" t="s">
        <v>50</v>
      </c>
      <c r="E132" s="136">
        <v>1</v>
      </c>
      <c r="F132" s="137">
        <v>324.8</v>
      </c>
      <c r="G132" s="133">
        <f>F132*E132</f>
        <v>324.8</v>
      </c>
      <c r="H132" s="138"/>
      <c r="I132" s="139">
        <v>394.2</v>
      </c>
      <c r="J132" s="133">
        <f>I132*E132</f>
        <v>394.2</v>
      </c>
      <c r="K132" s="113"/>
      <c r="L132" s="134">
        <f>G132+J132</f>
        <v>719</v>
      </c>
      <c r="M132" s="140"/>
      <c r="N132" s="341"/>
      <c r="O132" s="341"/>
      <c r="P132" s="8"/>
      <c r="S132"/>
      <c r="T132"/>
      <c r="U132"/>
      <c r="V132"/>
      <c r="W132"/>
      <c r="X132"/>
      <c r="Y132"/>
      <c r="Z132"/>
      <c r="AA132"/>
    </row>
    <row r="133" spans="1:27" s="6" customFormat="1" ht="12.75">
      <c r="A133" s="140"/>
      <c r="B133" s="144"/>
      <c r="C133" s="135" t="s">
        <v>275</v>
      </c>
      <c r="D133" s="249" t="s">
        <v>50</v>
      </c>
      <c r="E133" s="136">
        <v>1</v>
      </c>
      <c r="F133" s="137">
        <v>232.8</v>
      </c>
      <c r="G133" s="133">
        <f>F133*E133</f>
        <v>232.8</v>
      </c>
      <c r="H133" s="138"/>
      <c r="I133" s="139">
        <v>295.2</v>
      </c>
      <c r="J133" s="133">
        <f>I133*E133</f>
        <v>295.2</v>
      </c>
      <c r="K133" s="113"/>
      <c r="L133" s="134">
        <f>G133+J133</f>
        <v>528</v>
      </c>
      <c r="M133" s="140"/>
      <c r="N133" s="341"/>
      <c r="O133" s="341"/>
      <c r="P133" s="8"/>
      <c r="S133"/>
      <c r="T133"/>
      <c r="U133"/>
      <c r="V133"/>
      <c r="W133"/>
      <c r="X133"/>
      <c r="Y133"/>
      <c r="Z133"/>
      <c r="AA133"/>
    </row>
    <row r="134" spans="1:27" s="6" customFormat="1" ht="12.75">
      <c r="A134" s="140"/>
      <c r="B134" s="144"/>
      <c r="C134" s="127"/>
      <c r="D134" s="248"/>
      <c r="E134" s="128"/>
      <c r="F134" s="129"/>
      <c r="G134" s="133"/>
      <c r="H134" s="138"/>
      <c r="I134" s="139"/>
      <c r="J134" s="133"/>
      <c r="K134" s="125"/>
      <c r="L134" s="134"/>
      <c r="M134" s="140"/>
      <c r="N134" s="23"/>
      <c r="S134" s="5"/>
      <c r="T134"/>
      <c r="U134"/>
      <c r="V134"/>
      <c r="W134"/>
      <c r="X134"/>
      <c r="Y134"/>
      <c r="Z134"/>
      <c r="AA134"/>
    </row>
    <row r="135" spans="1:29" s="4" customFormat="1" ht="12.75">
      <c r="A135" s="113"/>
      <c r="B135" s="354"/>
      <c r="C135" s="135" t="s">
        <v>267</v>
      </c>
      <c r="D135" s="249" t="s">
        <v>37</v>
      </c>
      <c r="E135" s="136">
        <v>2</v>
      </c>
      <c r="F135" s="137">
        <v>424</v>
      </c>
      <c r="G135" s="133">
        <f aca="true" t="shared" si="16" ref="G135:G141">F135*E135</f>
        <v>848</v>
      </c>
      <c r="H135" s="138"/>
      <c r="I135" s="139">
        <v>399</v>
      </c>
      <c r="J135" s="133">
        <f aca="true" t="shared" si="17" ref="J135:J141">I135*E135</f>
        <v>798</v>
      </c>
      <c r="K135" s="113"/>
      <c r="L135" s="134">
        <f aca="true" t="shared" si="18" ref="L135:L141">G135+J135</f>
        <v>1646</v>
      </c>
      <c r="M135" s="113"/>
      <c r="N135" s="404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s="4" customFormat="1" ht="12.75">
      <c r="A136" s="113"/>
      <c r="B136" s="354"/>
      <c r="C136" s="135" t="s">
        <v>256</v>
      </c>
      <c r="D136" s="249" t="s">
        <v>37</v>
      </c>
      <c r="E136" s="136">
        <v>1</v>
      </c>
      <c r="F136" s="137">
        <v>268.8</v>
      </c>
      <c r="G136" s="133">
        <f t="shared" si="16"/>
        <v>268.8</v>
      </c>
      <c r="H136" s="138"/>
      <c r="I136" s="139">
        <v>297.2</v>
      </c>
      <c r="J136" s="133">
        <f t="shared" si="17"/>
        <v>297.2</v>
      </c>
      <c r="K136" s="113"/>
      <c r="L136" s="134">
        <f t="shared" si="18"/>
        <v>566</v>
      </c>
      <c r="M136" s="113"/>
      <c r="N136" s="404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7" s="6" customFormat="1" ht="12.75">
      <c r="A137" s="140"/>
      <c r="B137" s="144"/>
      <c r="C137" s="135" t="s">
        <v>56</v>
      </c>
      <c r="D137" s="249" t="s">
        <v>37</v>
      </c>
      <c r="E137" s="136">
        <v>2</v>
      </c>
      <c r="F137" s="137">
        <v>164</v>
      </c>
      <c r="G137" s="133">
        <f t="shared" si="16"/>
        <v>328</v>
      </c>
      <c r="H137" s="138"/>
      <c r="I137" s="139">
        <v>292</v>
      </c>
      <c r="J137" s="133">
        <f t="shared" si="17"/>
        <v>584</v>
      </c>
      <c r="K137" s="140"/>
      <c r="L137" s="134">
        <f t="shared" si="18"/>
        <v>912</v>
      </c>
      <c r="M137" s="140"/>
      <c r="N137" s="506"/>
      <c r="O137" s="506"/>
      <c r="P137" s="8"/>
      <c r="Q137" s="8"/>
      <c r="R137" s="8"/>
      <c r="S137"/>
      <c r="T137"/>
      <c r="U137"/>
      <c r="V137"/>
      <c r="W137"/>
      <c r="X137"/>
      <c r="Y137"/>
      <c r="Z137"/>
      <c r="AA137"/>
    </row>
    <row r="138" spans="1:29" s="4" customFormat="1" ht="12.75">
      <c r="A138" s="113"/>
      <c r="B138" s="354"/>
      <c r="C138" s="135" t="s">
        <v>257</v>
      </c>
      <c r="D138" s="249" t="s">
        <v>37</v>
      </c>
      <c r="E138" s="136">
        <v>2</v>
      </c>
      <c r="F138" s="137">
        <v>249.6</v>
      </c>
      <c r="G138" s="133">
        <f t="shared" si="16"/>
        <v>499.2</v>
      </c>
      <c r="H138" s="138"/>
      <c r="I138" s="139">
        <v>343.4</v>
      </c>
      <c r="J138" s="133">
        <f t="shared" si="17"/>
        <v>686.8</v>
      </c>
      <c r="K138" s="113"/>
      <c r="L138" s="134">
        <f t="shared" si="18"/>
        <v>1186</v>
      </c>
      <c r="M138" s="113"/>
      <c r="N138" s="404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s="4" customFormat="1" ht="12.75">
      <c r="A139" s="113"/>
      <c r="B139" s="354"/>
      <c r="C139" s="135" t="s">
        <v>262</v>
      </c>
      <c r="D139" s="249" t="s">
        <v>37</v>
      </c>
      <c r="E139" s="136">
        <v>19</v>
      </c>
      <c r="F139" s="137">
        <v>97.6</v>
      </c>
      <c r="G139" s="133">
        <f t="shared" si="16"/>
        <v>1854.3999999999999</v>
      </c>
      <c r="H139" s="138"/>
      <c r="I139" s="139">
        <v>288.4</v>
      </c>
      <c r="J139" s="133">
        <f t="shared" si="17"/>
        <v>5479.599999999999</v>
      </c>
      <c r="K139" s="113"/>
      <c r="L139" s="134">
        <f t="shared" si="18"/>
        <v>7333.999999999999</v>
      </c>
      <c r="M139" s="113"/>
      <c r="N139" s="404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s="4" customFormat="1" ht="12.75">
      <c r="A140" s="113"/>
      <c r="B140" s="354"/>
      <c r="C140" s="135" t="s">
        <v>282</v>
      </c>
      <c r="D140" s="249" t="s">
        <v>37</v>
      </c>
      <c r="E140" s="136">
        <v>4</v>
      </c>
      <c r="F140" s="137">
        <v>257.6</v>
      </c>
      <c r="G140" s="133">
        <f t="shared" si="16"/>
        <v>1030.4</v>
      </c>
      <c r="H140" s="138"/>
      <c r="I140" s="139">
        <v>485.4</v>
      </c>
      <c r="J140" s="133">
        <f t="shared" si="17"/>
        <v>1941.6</v>
      </c>
      <c r="K140" s="113"/>
      <c r="L140" s="134">
        <f t="shared" si="18"/>
        <v>2972</v>
      </c>
      <c r="M140" s="113"/>
      <c r="N140" s="404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s="418" customFormat="1" ht="14.25" customHeight="1">
      <c r="A141" s="413"/>
      <c r="B141" s="354"/>
      <c r="C141" s="414" t="s">
        <v>280</v>
      </c>
      <c r="D141" s="415" t="s">
        <v>50</v>
      </c>
      <c r="E141" s="416">
        <v>2</v>
      </c>
      <c r="F141" s="417">
        <v>360</v>
      </c>
      <c r="G141" s="145">
        <f t="shared" si="16"/>
        <v>720</v>
      </c>
      <c r="H141" s="146"/>
      <c r="I141" s="147">
        <v>727</v>
      </c>
      <c r="J141" s="145">
        <f t="shared" si="17"/>
        <v>1454</v>
      </c>
      <c r="K141" s="413"/>
      <c r="L141" s="134">
        <f t="shared" si="18"/>
        <v>2174</v>
      </c>
      <c r="M141" s="413"/>
      <c r="S141" s="9"/>
      <c r="T141" s="9"/>
      <c r="U141" s="9"/>
      <c r="V141" s="9"/>
      <c r="W141" s="9"/>
      <c r="X141" s="9"/>
      <c r="Y141" s="9"/>
      <c r="Z141" s="9"/>
      <c r="AA141" s="9"/>
      <c r="AB141" s="4"/>
      <c r="AC141" s="4"/>
    </row>
    <row r="142" spans="1:27" s="6" customFormat="1" ht="12.75">
      <c r="A142" s="140"/>
      <c r="B142" s="144"/>
      <c r="C142" s="127"/>
      <c r="D142" s="248"/>
      <c r="E142" s="128"/>
      <c r="F142" s="129"/>
      <c r="G142" s="133"/>
      <c r="H142" s="138"/>
      <c r="I142" s="139">
        <v>0</v>
      </c>
      <c r="J142" s="133"/>
      <c r="K142" s="125"/>
      <c r="L142" s="134"/>
      <c r="M142" s="140"/>
      <c r="N142" s="23"/>
      <c r="S142" s="5"/>
      <c r="T142"/>
      <c r="U142"/>
      <c r="V142"/>
      <c r="W142"/>
      <c r="X142"/>
      <c r="Y142"/>
      <c r="Z142"/>
      <c r="AA142"/>
    </row>
    <row r="143" spans="1:27" s="6" customFormat="1" ht="25.5">
      <c r="A143" s="140"/>
      <c r="B143" s="144"/>
      <c r="C143" s="422" t="s">
        <v>281</v>
      </c>
      <c r="D143" s="419" t="s">
        <v>50</v>
      </c>
      <c r="E143" s="420">
        <v>1</v>
      </c>
      <c r="F143" s="421">
        <v>1784</v>
      </c>
      <c r="G143" s="133">
        <f>F143*E143</f>
        <v>1784</v>
      </c>
      <c r="H143" s="138"/>
      <c r="I143" s="139">
        <v>3869</v>
      </c>
      <c r="J143" s="133">
        <f>I143*E143</f>
        <v>3869</v>
      </c>
      <c r="K143" s="140"/>
      <c r="L143" s="134">
        <f>G143+J143</f>
        <v>5653</v>
      </c>
      <c r="M143" s="140"/>
      <c r="N143" s="18"/>
      <c r="S143"/>
      <c r="T143"/>
      <c r="U143"/>
      <c r="V143"/>
      <c r="W143"/>
      <c r="X143"/>
      <c r="Y143"/>
      <c r="Z143"/>
      <c r="AA143"/>
    </row>
    <row r="144" spans="1:27" s="6" customFormat="1" ht="12.75">
      <c r="A144" s="140"/>
      <c r="B144" s="144"/>
      <c r="C144" s="127"/>
      <c r="D144" s="248"/>
      <c r="E144" s="128"/>
      <c r="F144" s="129"/>
      <c r="G144" s="133"/>
      <c r="H144" s="138"/>
      <c r="I144" s="139"/>
      <c r="J144" s="133"/>
      <c r="K144" s="125"/>
      <c r="L144" s="134"/>
      <c r="M144" s="140"/>
      <c r="N144" s="23"/>
      <c r="S144" s="5"/>
      <c r="T144"/>
      <c r="U144"/>
      <c r="V144"/>
      <c r="W144"/>
      <c r="X144"/>
      <c r="Y144"/>
      <c r="Z144"/>
      <c r="AA144"/>
    </row>
    <row r="145" spans="1:27" s="4" customFormat="1" ht="12.75">
      <c r="A145" s="113"/>
      <c r="B145" s="354"/>
      <c r="C145" s="135" t="s">
        <v>261</v>
      </c>
      <c r="D145" s="249" t="s">
        <v>50</v>
      </c>
      <c r="E145" s="136">
        <v>24</v>
      </c>
      <c r="F145" s="137">
        <v>177.6</v>
      </c>
      <c r="G145" s="133">
        <f>F145*E145</f>
        <v>4262.4</v>
      </c>
      <c r="H145" s="138"/>
      <c r="I145" s="139">
        <v>339.4</v>
      </c>
      <c r="J145" s="133">
        <f>I145*E145</f>
        <v>8145.599999999999</v>
      </c>
      <c r="K145" s="113"/>
      <c r="L145" s="134">
        <f>G145+J145</f>
        <v>12408</v>
      </c>
      <c r="M145" s="113"/>
      <c r="N145" s="404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4" customFormat="1" ht="12.75">
      <c r="A146" s="113"/>
      <c r="B146" s="354"/>
      <c r="C146" s="135" t="s">
        <v>260</v>
      </c>
      <c r="D146" s="249" t="s">
        <v>50</v>
      </c>
      <c r="E146" s="136">
        <v>4</v>
      </c>
      <c r="F146" s="137">
        <v>784</v>
      </c>
      <c r="G146" s="133">
        <f>F146*E146</f>
        <v>3136</v>
      </c>
      <c r="H146" s="138"/>
      <c r="I146" s="139">
        <v>512</v>
      </c>
      <c r="J146" s="133">
        <f>I146*E146</f>
        <v>2048</v>
      </c>
      <c r="K146" s="113"/>
      <c r="L146" s="134">
        <f>G146+J146</f>
        <v>5184</v>
      </c>
      <c r="M146" s="113"/>
      <c r="N146" s="404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6" customFormat="1" ht="12.75">
      <c r="A147" s="140"/>
      <c r="B147" s="144"/>
      <c r="C147" s="127"/>
      <c r="D147" s="248"/>
      <c r="E147" s="128"/>
      <c r="F147" s="129"/>
      <c r="G147" s="133"/>
      <c r="H147" s="138"/>
      <c r="I147" s="139"/>
      <c r="J147" s="133"/>
      <c r="K147" s="125"/>
      <c r="L147" s="134"/>
      <c r="M147" s="140"/>
      <c r="N147" s="23"/>
      <c r="S147" s="5"/>
      <c r="T147"/>
      <c r="U147"/>
      <c r="V147"/>
      <c r="W147"/>
      <c r="X147"/>
      <c r="Y147"/>
      <c r="Z147"/>
      <c r="AA147"/>
    </row>
    <row r="148" spans="1:27" s="6" customFormat="1" ht="12.75">
      <c r="A148" s="140"/>
      <c r="B148" s="144"/>
      <c r="C148" s="230" t="s">
        <v>284</v>
      </c>
      <c r="D148" s="248"/>
      <c r="E148" s="128"/>
      <c r="F148" s="129"/>
      <c r="G148" s="133">
        <f aca="true" t="shared" si="19" ref="G148:G156">F148*E148</f>
        <v>0</v>
      </c>
      <c r="H148" s="138"/>
      <c r="I148" s="139"/>
      <c r="J148" s="133">
        <f aca="true" t="shared" si="20" ref="J148:J156">I148*E148</f>
        <v>0</v>
      </c>
      <c r="K148" s="125"/>
      <c r="L148" s="134">
        <f aca="true" t="shared" si="21" ref="L148:L156">G148+J148</f>
        <v>0</v>
      </c>
      <c r="M148" s="140"/>
      <c r="N148" s="23"/>
      <c r="S148" s="5"/>
      <c r="T148"/>
      <c r="U148"/>
      <c r="V148"/>
      <c r="W148"/>
      <c r="X148"/>
      <c r="Y148"/>
      <c r="Z148"/>
      <c r="AA148"/>
    </row>
    <row r="149" spans="1:27" s="6" customFormat="1" ht="12.75">
      <c r="A149" s="140"/>
      <c r="B149" s="144"/>
      <c r="C149" s="135" t="s">
        <v>61</v>
      </c>
      <c r="D149" s="249" t="s">
        <v>40</v>
      </c>
      <c r="E149" s="136">
        <v>10</v>
      </c>
      <c r="F149" s="137">
        <v>742.4</v>
      </c>
      <c r="G149" s="133">
        <f t="shared" si="19"/>
        <v>7424</v>
      </c>
      <c r="H149" s="138"/>
      <c r="I149" s="139">
        <v>867.6</v>
      </c>
      <c r="J149" s="133">
        <f t="shared" si="20"/>
        <v>8676</v>
      </c>
      <c r="K149" s="140"/>
      <c r="L149" s="134">
        <f t="shared" si="21"/>
        <v>16100</v>
      </c>
      <c r="M149" s="140"/>
      <c r="N149" s="23"/>
      <c r="S149" s="5"/>
      <c r="T149"/>
      <c r="U149"/>
      <c r="V149"/>
      <c r="W149"/>
      <c r="X149"/>
      <c r="Y149"/>
      <c r="Z149"/>
      <c r="AA149"/>
    </row>
    <row r="150" spans="1:27" s="6" customFormat="1" ht="12.75">
      <c r="A150" s="140"/>
      <c r="B150" s="144"/>
      <c r="C150" s="135" t="s">
        <v>62</v>
      </c>
      <c r="D150" s="249" t="s">
        <v>40</v>
      </c>
      <c r="E150" s="136">
        <v>7</v>
      </c>
      <c r="F150" s="137">
        <v>604.8</v>
      </c>
      <c r="G150" s="133">
        <f t="shared" si="19"/>
        <v>4233.599999999999</v>
      </c>
      <c r="H150" s="138"/>
      <c r="I150" s="139">
        <v>819.2</v>
      </c>
      <c r="J150" s="133">
        <f t="shared" si="20"/>
        <v>5734.400000000001</v>
      </c>
      <c r="K150" s="140"/>
      <c r="L150" s="134">
        <f t="shared" si="21"/>
        <v>9968</v>
      </c>
      <c r="M150" s="140"/>
      <c r="N150" s="23"/>
      <c r="S150" s="5"/>
      <c r="T150"/>
      <c r="U150"/>
      <c r="V150"/>
      <c r="W150"/>
      <c r="X150"/>
      <c r="Y150"/>
      <c r="Z150"/>
      <c r="AA150"/>
    </row>
    <row r="151" spans="1:27" s="6" customFormat="1" ht="12.75">
      <c r="A151" s="140"/>
      <c r="B151" s="144"/>
      <c r="C151" s="135" t="s">
        <v>259</v>
      </c>
      <c r="D151" s="249" t="s">
        <v>40</v>
      </c>
      <c r="E151" s="136">
        <v>12</v>
      </c>
      <c r="F151" s="137">
        <v>457.6</v>
      </c>
      <c r="G151" s="133">
        <f t="shared" si="19"/>
        <v>5491.200000000001</v>
      </c>
      <c r="H151" s="138"/>
      <c r="I151" s="139">
        <v>767.4</v>
      </c>
      <c r="J151" s="133">
        <f t="shared" si="20"/>
        <v>9208.8</v>
      </c>
      <c r="K151" s="140"/>
      <c r="L151" s="134">
        <f t="shared" si="21"/>
        <v>14700</v>
      </c>
      <c r="M151" s="140"/>
      <c r="N151" s="23"/>
      <c r="S151"/>
      <c r="T151"/>
      <c r="U151"/>
      <c r="V151"/>
      <c r="W151"/>
      <c r="X151"/>
      <c r="Y151"/>
      <c r="Z151"/>
      <c r="AA151"/>
    </row>
    <row r="152" spans="1:27" s="6" customFormat="1" ht="12.75">
      <c r="A152" s="140"/>
      <c r="B152" s="144"/>
      <c r="C152" s="135" t="s">
        <v>297</v>
      </c>
      <c r="D152" s="249" t="s">
        <v>40</v>
      </c>
      <c r="E152" s="136">
        <v>6</v>
      </c>
      <c r="F152" s="137">
        <v>354.4</v>
      </c>
      <c r="G152" s="133">
        <f t="shared" si="19"/>
        <v>2126.3999999999996</v>
      </c>
      <c r="H152" s="138"/>
      <c r="I152" s="139">
        <v>731.6</v>
      </c>
      <c r="J152" s="133">
        <f t="shared" si="20"/>
        <v>4389.6</v>
      </c>
      <c r="K152" s="140"/>
      <c r="L152" s="134">
        <f t="shared" si="21"/>
        <v>6516</v>
      </c>
      <c r="M152" s="140"/>
      <c r="N152" s="23"/>
      <c r="S152"/>
      <c r="T152"/>
      <c r="U152"/>
      <c r="V152"/>
      <c r="W152"/>
      <c r="X152"/>
      <c r="Y152"/>
      <c r="Z152"/>
      <c r="AA152"/>
    </row>
    <row r="153" spans="1:27" s="6" customFormat="1" ht="12.75">
      <c r="A153" s="140"/>
      <c r="B153" s="144"/>
      <c r="C153" s="135" t="s">
        <v>298</v>
      </c>
      <c r="D153" s="249" t="s">
        <v>40</v>
      </c>
      <c r="E153" s="136">
        <v>2</v>
      </c>
      <c r="F153" s="137">
        <v>300.8</v>
      </c>
      <c r="G153" s="133">
        <f t="shared" si="19"/>
        <v>601.6</v>
      </c>
      <c r="H153" s="138"/>
      <c r="I153" s="139">
        <v>470.2</v>
      </c>
      <c r="J153" s="133">
        <f t="shared" si="20"/>
        <v>940.4</v>
      </c>
      <c r="K153" s="140"/>
      <c r="L153" s="134">
        <f t="shared" si="21"/>
        <v>1542</v>
      </c>
      <c r="M153" s="140"/>
      <c r="N153" s="23"/>
      <c r="S153"/>
      <c r="T153"/>
      <c r="U153"/>
      <c r="V153"/>
      <c r="W153"/>
      <c r="X153"/>
      <c r="Y153"/>
      <c r="Z153"/>
      <c r="AA153"/>
    </row>
    <row r="154" spans="1:27" s="6" customFormat="1" ht="12.75">
      <c r="A154" s="140"/>
      <c r="B154" s="144"/>
      <c r="C154" s="135" t="s">
        <v>299</v>
      </c>
      <c r="D154" s="249" t="s">
        <v>40</v>
      </c>
      <c r="E154" s="136">
        <v>4</v>
      </c>
      <c r="F154" s="137">
        <v>190.4</v>
      </c>
      <c r="G154" s="133">
        <f t="shared" si="19"/>
        <v>761.6</v>
      </c>
      <c r="H154" s="138"/>
      <c r="I154" s="139">
        <v>431.6</v>
      </c>
      <c r="J154" s="133">
        <f t="shared" si="20"/>
        <v>1726.4</v>
      </c>
      <c r="K154" s="140"/>
      <c r="L154" s="134">
        <f t="shared" si="21"/>
        <v>2488</v>
      </c>
      <c r="M154" s="140"/>
      <c r="N154" s="23"/>
      <c r="S154"/>
      <c r="T154"/>
      <c r="U154"/>
      <c r="V154"/>
      <c r="W154"/>
      <c r="X154"/>
      <c r="Y154"/>
      <c r="Z154"/>
      <c r="AA154"/>
    </row>
    <row r="155" spans="1:27" s="6" customFormat="1" ht="12.75">
      <c r="A155" s="140"/>
      <c r="B155" s="144"/>
      <c r="C155" s="135" t="s">
        <v>67</v>
      </c>
      <c r="D155" s="249" t="s">
        <v>40</v>
      </c>
      <c r="E155" s="136">
        <v>4</v>
      </c>
      <c r="F155" s="137">
        <v>146.4</v>
      </c>
      <c r="G155" s="133">
        <f t="shared" si="19"/>
        <v>585.6</v>
      </c>
      <c r="H155" s="138"/>
      <c r="I155" s="139">
        <v>415.6</v>
      </c>
      <c r="J155" s="133">
        <f t="shared" si="20"/>
        <v>1662.4</v>
      </c>
      <c r="K155" s="140"/>
      <c r="L155" s="134">
        <f t="shared" si="21"/>
        <v>2248</v>
      </c>
      <c r="M155" s="140"/>
      <c r="N155" s="23"/>
      <c r="S155"/>
      <c r="T155"/>
      <c r="U155"/>
      <c r="V155"/>
      <c r="W155"/>
      <c r="X155"/>
      <c r="Y155"/>
      <c r="Z155"/>
      <c r="AA155"/>
    </row>
    <row r="156" spans="1:27" s="6" customFormat="1" ht="12.75">
      <c r="A156" s="140"/>
      <c r="B156" s="144"/>
      <c r="C156" s="135" t="s">
        <v>300</v>
      </c>
      <c r="D156" s="249" t="s">
        <v>40</v>
      </c>
      <c r="E156" s="136">
        <v>6</v>
      </c>
      <c r="F156" s="137">
        <v>102.4</v>
      </c>
      <c r="G156" s="133">
        <f t="shared" si="19"/>
        <v>614.4000000000001</v>
      </c>
      <c r="H156" s="138"/>
      <c r="I156" s="139">
        <v>339.6</v>
      </c>
      <c r="J156" s="133">
        <f t="shared" si="20"/>
        <v>2037.6000000000001</v>
      </c>
      <c r="K156" s="140"/>
      <c r="L156" s="134">
        <f t="shared" si="21"/>
        <v>2652</v>
      </c>
      <c r="M156" s="140"/>
      <c r="N156" s="23"/>
      <c r="S156"/>
      <c r="T156"/>
      <c r="U156"/>
      <c r="V156"/>
      <c r="W156"/>
      <c r="X156"/>
      <c r="Y156"/>
      <c r="Z156"/>
      <c r="AA156"/>
    </row>
    <row r="157" spans="1:29" s="6" customFormat="1" ht="12.75">
      <c r="A157" s="140"/>
      <c r="B157" s="144"/>
      <c r="C157" s="127"/>
      <c r="D157" s="249"/>
      <c r="E157" s="136"/>
      <c r="F157" s="137"/>
      <c r="G157" s="133"/>
      <c r="H157" s="138"/>
      <c r="I157" s="139"/>
      <c r="J157" s="133"/>
      <c r="K157" s="140"/>
      <c r="L157" s="134"/>
      <c r="M157" s="140"/>
      <c r="N157" s="18"/>
      <c r="S157"/>
      <c r="T157"/>
      <c r="U157"/>
      <c r="V157"/>
      <c r="W157"/>
      <c r="X157"/>
      <c r="Y157"/>
      <c r="Z157"/>
      <c r="AA157"/>
      <c r="AB157" s="21"/>
      <c r="AC157" s="21"/>
    </row>
    <row r="158" spans="1:27" s="4" customFormat="1" ht="12.75">
      <c r="A158" s="113"/>
      <c r="B158" s="354"/>
      <c r="C158" s="135" t="s">
        <v>60</v>
      </c>
      <c r="D158" s="249" t="s">
        <v>37</v>
      </c>
      <c r="E158" s="136">
        <v>2</v>
      </c>
      <c r="F158" s="137">
        <v>543.2</v>
      </c>
      <c r="G158" s="133">
        <f>F158*E158</f>
        <v>1086.4</v>
      </c>
      <c r="H158" s="138"/>
      <c r="I158" s="139">
        <v>735.8</v>
      </c>
      <c r="J158" s="133">
        <f>I158*E158</f>
        <v>1471.6</v>
      </c>
      <c r="K158" s="113"/>
      <c r="L158" s="134">
        <f>G158+J158</f>
        <v>2558</v>
      </c>
      <c r="M158" s="113"/>
      <c r="N158" s="404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4" customFormat="1" ht="12.75">
      <c r="A159" s="113"/>
      <c r="B159" s="354"/>
      <c r="C159" s="135" t="s">
        <v>63</v>
      </c>
      <c r="D159" s="249" t="s">
        <v>37</v>
      </c>
      <c r="E159" s="136">
        <v>2</v>
      </c>
      <c r="F159" s="137">
        <v>399.2</v>
      </c>
      <c r="G159" s="133">
        <f>F159*E159</f>
        <v>798.4</v>
      </c>
      <c r="H159" s="138"/>
      <c r="I159" s="139">
        <v>492.8</v>
      </c>
      <c r="J159" s="133">
        <f>I159*E159</f>
        <v>985.6</v>
      </c>
      <c r="K159" s="113"/>
      <c r="L159" s="134">
        <f>G159+J159</f>
        <v>1784</v>
      </c>
      <c r="M159" s="113"/>
      <c r="N159" s="404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4" customFormat="1" ht="12.75">
      <c r="A160" s="113"/>
      <c r="B160" s="354"/>
      <c r="C160" s="135" t="s">
        <v>258</v>
      </c>
      <c r="D160" s="249" t="s">
        <v>37</v>
      </c>
      <c r="E160" s="136">
        <v>4</v>
      </c>
      <c r="F160" s="137">
        <v>215.2</v>
      </c>
      <c r="G160" s="133">
        <f>F160*E160</f>
        <v>860.8</v>
      </c>
      <c r="H160" s="138"/>
      <c r="I160" s="139">
        <v>482.8</v>
      </c>
      <c r="J160" s="133">
        <f>I160*E160</f>
        <v>1931.2</v>
      </c>
      <c r="K160" s="113"/>
      <c r="L160" s="134">
        <f>G160+J160</f>
        <v>2792</v>
      </c>
      <c r="M160" s="113"/>
      <c r="N160" s="404"/>
      <c r="S160" s="9"/>
      <c r="T160" s="9"/>
      <c r="U160" s="9"/>
      <c r="V160" s="9"/>
      <c r="W160" s="9"/>
      <c r="X160" s="9"/>
      <c r="Y160" s="9"/>
      <c r="Z160" s="9"/>
      <c r="AA160" s="9"/>
    </row>
    <row r="161" spans="1:29" s="6" customFormat="1" ht="12.75">
      <c r="A161" s="140"/>
      <c r="B161" s="144"/>
      <c r="C161" s="127"/>
      <c r="D161" s="248"/>
      <c r="E161" s="128"/>
      <c r="F161" s="129"/>
      <c r="G161" s="133"/>
      <c r="H161" s="138"/>
      <c r="I161" s="139"/>
      <c r="J161" s="133"/>
      <c r="K161" s="140"/>
      <c r="L161" s="134"/>
      <c r="M161" s="140"/>
      <c r="N161" s="18"/>
      <c r="S161"/>
      <c r="T161"/>
      <c r="U161"/>
      <c r="V161"/>
      <c r="W161"/>
      <c r="X161"/>
      <c r="Y161"/>
      <c r="Z161"/>
      <c r="AA161"/>
      <c r="AB161" s="21"/>
      <c r="AC161" s="21"/>
    </row>
    <row r="162" spans="1:14" s="6" customFormat="1" ht="12.75">
      <c r="A162" s="140"/>
      <c r="B162" s="126"/>
      <c r="C162" s="135" t="s">
        <v>283</v>
      </c>
      <c r="D162" s="249" t="s">
        <v>37</v>
      </c>
      <c r="E162" s="136">
        <v>2</v>
      </c>
      <c r="F162" s="137">
        <v>0</v>
      </c>
      <c r="G162" s="133">
        <f>F162*E162</f>
        <v>0</v>
      </c>
      <c r="H162" s="138"/>
      <c r="I162" s="139">
        <v>945</v>
      </c>
      <c r="J162" s="133">
        <f>I162*E162</f>
        <v>1890</v>
      </c>
      <c r="K162" s="140"/>
      <c r="L162" s="134">
        <f>G162+J162</f>
        <v>1890</v>
      </c>
      <c r="M162" s="140"/>
      <c r="N162" s="18"/>
    </row>
    <row r="163" spans="1:27" s="6" customFormat="1" ht="12.75">
      <c r="A163" s="140"/>
      <c r="B163" s="144"/>
      <c r="C163" s="127"/>
      <c r="D163" s="248"/>
      <c r="E163" s="128"/>
      <c r="F163" s="129"/>
      <c r="G163" s="133"/>
      <c r="H163" s="138"/>
      <c r="I163" s="139"/>
      <c r="J163" s="133"/>
      <c r="K163" s="140"/>
      <c r="L163" s="134"/>
      <c r="M163" s="140"/>
      <c r="N163" s="18"/>
      <c r="S163"/>
      <c r="T163"/>
      <c r="U163"/>
      <c r="V163"/>
      <c r="W163"/>
      <c r="X163"/>
      <c r="Y163"/>
      <c r="Z163"/>
      <c r="AA163"/>
    </row>
    <row r="164" spans="1:27" s="6" customFormat="1" ht="12.75">
      <c r="A164" s="140"/>
      <c r="B164" s="144"/>
      <c r="C164" s="135" t="s">
        <v>64</v>
      </c>
      <c r="D164" s="249" t="s">
        <v>37</v>
      </c>
      <c r="E164" s="136">
        <v>6</v>
      </c>
      <c r="F164" s="137">
        <v>416</v>
      </c>
      <c r="G164" s="133">
        <f>F164*E164</f>
        <v>2496</v>
      </c>
      <c r="H164" s="138"/>
      <c r="I164" s="139">
        <v>304</v>
      </c>
      <c r="J164" s="133">
        <f>I164*E164</f>
        <v>1824</v>
      </c>
      <c r="K164" s="140"/>
      <c r="L164" s="134">
        <f>G164+J164</f>
        <v>4320</v>
      </c>
      <c r="M164" s="140"/>
      <c r="N164" s="18"/>
      <c r="S164"/>
      <c r="T164"/>
      <c r="U164"/>
      <c r="V164"/>
      <c r="W164"/>
      <c r="X164"/>
      <c r="Y164"/>
      <c r="Z164"/>
      <c r="AA164"/>
    </row>
    <row r="165" spans="1:27" s="6" customFormat="1" ht="12.75">
      <c r="A165" s="140"/>
      <c r="B165" s="144"/>
      <c r="C165" s="135" t="s">
        <v>65</v>
      </c>
      <c r="D165" s="249" t="s">
        <v>37</v>
      </c>
      <c r="E165" s="136">
        <v>6</v>
      </c>
      <c r="F165" s="137">
        <v>231.2</v>
      </c>
      <c r="G165" s="133">
        <f>F165*E165</f>
        <v>1387.1999999999998</v>
      </c>
      <c r="H165" s="138"/>
      <c r="I165" s="139">
        <v>294.8</v>
      </c>
      <c r="J165" s="133">
        <f>I165*E165</f>
        <v>1768.8000000000002</v>
      </c>
      <c r="K165" s="140"/>
      <c r="L165" s="134">
        <f>G165+J165</f>
        <v>3156</v>
      </c>
      <c r="M165" s="140"/>
      <c r="N165" s="18"/>
      <c r="S165"/>
      <c r="T165"/>
      <c r="U165"/>
      <c r="V165"/>
      <c r="W165"/>
      <c r="X165"/>
      <c r="Y165"/>
      <c r="Z165"/>
      <c r="AA165"/>
    </row>
    <row r="166" spans="1:27" s="6" customFormat="1" ht="12.75">
      <c r="A166" s="140"/>
      <c r="B166" s="144"/>
      <c r="C166" s="135" t="s">
        <v>285</v>
      </c>
      <c r="D166" s="249" t="s">
        <v>37</v>
      </c>
      <c r="E166" s="136">
        <v>6</v>
      </c>
      <c r="F166" s="137">
        <v>136</v>
      </c>
      <c r="G166" s="133">
        <f>F166*E166</f>
        <v>816</v>
      </c>
      <c r="H166" s="138"/>
      <c r="I166" s="139">
        <v>290</v>
      </c>
      <c r="J166" s="133">
        <f>I166*E166</f>
        <v>1740</v>
      </c>
      <c r="K166" s="140"/>
      <c r="L166" s="134">
        <f>G166+J166</f>
        <v>2556</v>
      </c>
      <c r="M166" s="140"/>
      <c r="N166" s="18"/>
      <c r="O166" s="19"/>
      <c r="P166" s="19"/>
      <c r="S166"/>
      <c r="T166"/>
      <c r="U166"/>
      <c r="V166"/>
      <c r="W166"/>
      <c r="X166"/>
      <c r="Y166"/>
      <c r="Z166"/>
      <c r="AA166"/>
    </row>
    <row r="167" spans="1:27" s="6" customFormat="1" ht="12.75">
      <c r="A167" s="140"/>
      <c r="B167" s="144"/>
      <c r="C167" s="127"/>
      <c r="D167" s="248"/>
      <c r="E167" s="128"/>
      <c r="F167" s="142"/>
      <c r="G167" s="133"/>
      <c r="H167" s="138"/>
      <c r="I167" s="141"/>
      <c r="J167" s="133"/>
      <c r="K167" s="140"/>
      <c r="L167" s="134"/>
      <c r="M167" s="140"/>
      <c r="N167" s="18"/>
      <c r="S167"/>
      <c r="T167"/>
      <c r="U167"/>
      <c r="V167"/>
      <c r="W167"/>
      <c r="X167"/>
      <c r="Y167"/>
      <c r="Z167"/>
      <c r="AA167"/>
    </row>
    <row r="168" spans="1:29" s="9" customFormat="1" ht="12.75">
      <c r="A168" s="60"/>
      <c r="B168" s="354"/>
      <c r="C168" s="135" t="s">
        <v>286</v>
      </c>
      <c r="D168" s="249" t="s">
        <v>50</v>
      </c>
      <c r="E168" s="136">
        <v>10</v>
      </c>
      <c r="F168" s="137">
        <v>1083.2</v>
      </c>
      <c r="G168" s="133">
        <f>F168*E168</f>
        <v>10832</v>
      </c>
      <c r="H168" s="138"/>
      <c r="I168" s="139">
        <v>526.8</v>
      </c>
      <c r="J168" s="133">
        <f>I168*E168</f>
        <v>5268</v>
      </c>
      <c r="K168" s="60"/>
      <c r="L168" s="134">
        <f>G168+J168</f>
        <v>16100</v>
      </c>
      <c r="M168" s="60"/>
      <c r="AB168" s="4"/>
      <c r="AC168" s="4"/>
    </row>
    <row r="169" spans="1:29" s="7" customFormat="1" ht="12.75">
      <c r="A169" s="125"/>
      <c r="B169" s="144"/>
      <c r="C169" s="135" t="s">
        <v>301</v>
      </c>
      <c r="D169" s="249" t="s">
        <v>50</v>
      </c>
      <c r="E169" s="136">
        <v>4</v>
      </c>
      <c r="F169" s="137">
        <v>778.4</v>
      </c>
      <c r="G169" s="133">
        <f>F169*E169</f>
        <v>3113.6</v>
      </c>
      <c r="H169" s="138"/>
      <c r="I169" s="139">
        <v>511.6</v>
      </c>
      <c r="J169" s="133">
        <f>I169*E169</f>
        <v>2046.4</v>
      </c>
      <c r="K169" s="125"/>
      <c r="L169" s="134">
        <f>G169+J169</f>
        <v>5160</v>
      </c>
      <c r="M169" s="125"/>
      <c r="S169"/>
      <c r="T169"/>
      <c r="U169"/>
      <c r="V169"/>
      <c r="W169"/>
      <c r="X169"/>
      <c r="Y169"/>
      <c r="Z169"/>
      <c r="AA169"/>
      <c r="AB169" s="6"/>
      <c r="AC169" s="6"/>
    </row>
    <row r="170" spans="1:29" s="7" customFormat="1" ht="12.75">
      <c r="A170" s="125"/>
      <c r="B170" s="144"/>
      <c r="C170" s="135" t="s">
        <v>302</v>
      </c>
      <c r="D170" s="249" t="s">
        <v>50</v>
      </c>
      <c r="E170" s="136">
        <v>18</v>
      </c>
      <c r="F170" s="137">
        <v>669.6</v>
      </c>
      <c r="G170" s="133">
        <f>F170*E170</f>
        <v>12052.800000000001</v>
      </c>
      <c r="H170" s="138"/>
      <c r="I170" s="139">
        <v>411.4</v>
      </c>
      <c r="J170" s="133">
        <f>I170*E170</f>
        <v>7405.2</v>
      </c>
      <c r="K170" s="125"/>
      <c r="L170" s="134">
        <f>G170+J170</f>
        <v>19458</v>
      </c>
      <c r="M170" s="125"/>
      <c r="S170"/>
      <c r="T170"/>
      <c r="U170"/>
      <c r="V170"/>
      <c r="W170"/>
      <c r="X170"/>
      <c r="Y170"/>
      <c r="Z170"/>
      <c r="AA170"/>
      <c r="AB170" s="6"/>
      <c r="AC170" s="6"/>
    </row>
    <row r="171" spans="1:29" s="7" customFormat="1" ht="12.75">
      <c r="A171" s="125"/>
      <c r="B171" s="144"/>
      <c r="C171" s="127"/>
      <c r="D171" s="248"/>
      <c r="E171" s="128"/>
      <c r="F171" s="129"/>
      <c r="G171" s="133"/>
      <c r="H171" s="138"/>
      <c r="I171" s="139"/>
      <c r="J171" s="133"/>
      <c r="K171" s="125"/>
      <c r="L171" s="134"/>
      <c r="M171" s="125"/>
      <c r="S171"/>
      <c r="T171"/>
      <c r="U171"/>
      <c r="V171"/>
      <c r="W171"/>
      <c r="X171"/>
      <c r="Y171"/>
      <c r="Z171"/>
      <c r="AA171"/>
      <c r="AB171" s="6"/>
      <c r="AC171" s="6"/>
    </row>
    <row r="172" spans="1:29" s="4" customFormat="1" ht="12.75">
      <c r="A172" s="113"/>
      <c r="B172" s="354"/>
      <c r="C172" s="135" t="s">
        <v>295</v>
      </c>
      <c r="D172" s="249" t="s">
        <v>37</v>
      </c>
      <c r="E172" s="136">
        <v>1</v>
      </c>
      <c r="F172" s="137">
        <v>217.6</v>
      </c>
      <c r="G172" s="133">
        <f>F172*E172</f>
        <v>217.6</v>
      </c>
      <c r="H172" s="138"/>
      <c r="I172" s="139">
        <v>294.4</v>
      </c>
      <c r="J172" s="133">
        <f>I172*E172</f>
        <v>294.4</v>
      </c>
      <c r="K172" s="114"/>
      <c r="L172" s="134">
        <f>G172+J172</f>
        <v>512</v>
      </c>
      <c r="M172" s="113"/>
      <c r="N172" s="423"/>
      <c r="O172" s="423"/>
      <c r="P172" s="394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s="4" customFormat="1" ht="12.75">
      <c r="A173" s="113"/>
      <c r="B173" s="354"/>
      <c r="C173" s="135" t="s">
        <v>296</v>
      </c>
      <c r="D173" s="249" t="s">
        <v>37</v>
      </c>
      <c r="E173" s="136">
        <v>2</v>
      </c>
      <c r="F173" s="137">
        <v>124.8</v>
      </c>
      <c r="G173" s="133">
        <f>F173*E173</f>
        <v>249.6</v>
      </c>
      <c r="H173" s="138"/>
      <c r="I173" s="139">
        <v>290.2</v>
      </c>
      <c r="J173" s="133">
        <f>I173*E173</f>
        <v>580.4</v>
      </c>
      <c r="K173" s="114"/>
      <c r="L173" s="134">
        <f>G173+J173</f>
        <v>830</v>
      </c>
      <c r="M173" s="113"/>
      <c r="N173" s="423"/>
      <c r="O173" s="423"/>
      <c r="P173" s="394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7" s="6" customFormat="1" ht="12.75">
      <c r="A174" s="140"/>
      <c r="B174" s="144"/>
      <c r="C174" s="335"/>
      <c r="D174" s="336"/>
      <c r="E174" s="337"/>
      <c r="F174" s="338"/>
      <c r="G174" s="133"/>
      <c r="H174" s="138"/>
      <c r="I174" s="139"/>
      <c r="J174" s="133"/>
      <c r="K174" s="140"/>
      <c r="L174" s="134"/>
      <c r="M174" s="140"/>
      <c r="N174" s="18"/>
      <c r="S174"/>
      <c r="T174"/>
      <c r="U174"/>
      <c r="V174"/>
      <c r="W174"/>
      <c r="X174"/>
      <c r="Y174"/>
      <c r="Z174"/>
      <c r="AA174"/>
    </row>
    <row r="175" spans="1:29" s="4" customFormat="1" ht="12.75">
      <c r="A175" s="113"/>
      <c r="B175" s="354"/>
      <c r="C175" s="135" t="s">
        <v>253</v>
      </c>
      <c r="D175" s="249" t="s">
        <v>50</v>
      </c>
      <c r="E175" s="136">
        <v>1</v>
      </c>
      <c r="F175" s="137">
        <v>188</v>
      </c>
      <c r="G175" s="133">
        <f>F175*E175</f>
        <v>188</v>
      </c>
      <c r="H175" s="138"/>
      <c r="I175" s="139">
        <v>293</v>
      </c>
      <c r="J175" s="133">
        <f>I175*E175</f>
        <v>293</v>
      </c>
      <c r="K175" s="113"/>
      <c r="L175" s="134">
        <f>G175+J175</f>
        <v>481</v>
      </c>
      <c r="M175" s="113"/>
      <c r="N175" s="404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s="6" customFormat="1" ht="12.75">
      <c r="A176" s="140"/>
      <c r="B176" s="144"/>
      <c r="C176" s="127"/>
      <c r="D176" s="248"/>
      <c r="E176" s="128"/>
      <c r="F176" s="129"/>
      <c r="G176" s="133"/>
      <c r="H176" s="138"/>
      <c r="I176" s="139"/>
      <c r="J176" s="133"/>
      <c r="K176" s="114"/>
      <c r="L176" s="134"/>
      <c r="M176" s="140"/>
      <c r="N176" s="20"/>
      <c r="O176" s="20"/>
      <c r="P176" s="8"/>
      <c r="S176"/>
      <c r="T176"/>
      <c r="U176"/>
      <c r="V176"/>
      <c r="W176"/>
      <c r="X176"/>
      <c r="Y176"/>
      <c r="Z176"/>
      <c r="AA176"/>
      <c r="AB176"/>
      <c r="AC176"/>
    </row>
    <row r="177" spans="1:29" s="6" customFormat="1" ht="15">
      <c r="A177" s="140"/>
      <c r="B177" s="144"/>
      <c r="C177" s="356" t="s">
        <v>109</v>
      </c>
      <c r="D177" s="248"/>
      <c r="E177" s="128"/>
      <c r="F177" s="129"/>
      <c r="G177" s="130"/>
      <c r="H177" s="131"/>
      <c r="I177" s="132"/>
      <c r="J177" s="133"/>
      <c r="K177" s="140"/>
      <c r="L177" s="134">
        <f>G177+J177</f>
        <v>0</v>
      </c>
      <c r="M177" s="140"/>
      <c r="N177" s="17"/>
      <c r="O177" s="8"/>
      <c r="P177" s="8"/>
      <c r="S177"/>
      <c r="T177"/>
      <c r="U177"/>
      <c r="V177"/>
      <c r="W177"/>
      <c r="X177"/>
      <c r="Y177"/>
      <c r="Z177"/>
      <c r="AA177"/>
      <c r="AB177"/>
      <c r="AC177"/>
    </row>
    <row r="178" spans="1:29" s="4" customFormat="1" ht="12.75">
      <c r="A178" s="113"/>
      <c r="B178" s="354"/>
      <c r="C178" s="392" t="s">
        <v>252</v>
      </c>
      <c r="D178" s="249" t="s">
        <v>50</v>
      </c>
      <c r="E178" s="136">
        <v>1</v>
      </c>
      <c r="F178" s="137">
        <v>1880</v>
      </c>
      <c r="G178" s="133">
        <f>F178*E178</f>
        <v>1880</v>
      </c>
      <c r="H178" s="138"/>
      <c r="I178" s="139">
        <v>94</v>
      </c>
      <c r="J178" s="133">
        <f>I178*E178</f>
        <v>94</v>
      </c>
      <c r="K178" s="113"/>
      <c r="L178" s="134">
        <f>G178+J178</f>
        <v>1974</v>
      </c>
      <c r="M178" s="113"/>
      <c r="N178" s="393"/>
      <c r="O178" s="394"/>
      <c r="P178" s="394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s="4" customFormat="1" ht="12.75">
      <c r="A179" s="113"/>
      <c r="B179" s="354"/>
      <c r="C179" s="392" t="s">
        <v>110</v>
      </c>
      <c r="D179" s="249" t="s">
        <v>50</v>
      </c>
      <c r="E179" s="136">
        <v>1</v>
      </c>
      <c r="F179" s="137">
        <v>1200</v>
      </c>
      <c r="G179" s="133">
        <f>F179*E179</f>
        <v>1200</v>
      </c>
      <c r="H179" s="138"/>
      <c r="I179" s="139">
        <v>60</v>
      </c>
      <c r="J179" s="133">
        <f>I179*E179</f>
        <v>60</v>
      </c>
      <c r="K179" s="113"/>
      <c r="L179" s="134">
        <f>G179+J179</f>
        <v>1260</v>
      </c>
      <c r="M179" s="113"/>
      <c r="N179" s="393"/>
      <c r="O179" s="394"/>
      <c r="P179" s="394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s="4" customFormat="1" ht="12.75">
      <c r="A180" s="113"/>
      <c r="B180" s="354"/>
      <c r="C180" s="403" t="s">
        <v>254</v>
      </c>
      <c r="D180" s="249" t="s">
        <v>50</v>
      </c>
      <c r="E180" s="136">
        <v>1</v>
      </c>
      <c r="F180" s="137">
        <v>1632</v>
      </c>
      <c r="G180" s="133">
        <f>F180*E180</f>
        <v>1632</v>
      </c>
      <c r="H180" s="138"/>
      <c r="I180" s="139">
        <v>82</v>
      </c>
      <c r="J180" s="133">
        <f>I180*E180</f>
        <v>82</v>
      </c>
      <c r="K180" s="113"/>
      <c r="L180" s="134">
        <f>G180+J180</f>
        <v>1714</v>
      </c>
      <c r="M180" s="113"/>
      <c r="N180" s="404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s="4" customFormat="1" ht="12.75">
      <c r="A181" s="113"/>
      <c r="B181" s="354"/>
      <c r="C181" s="405"/>
      <c r="D181" s="249"/>
      <c r="E181" s="136"/>
      <c r="F181" s="137"/>
      <c r="G181" s="133"/>
      <c r="H181" s="138"/>
      <c r="I181" s="139"/>
      <c r="J181" s="133"/>
      <c r="K181" s="113"/>
      <c r="L181" s="134"/>
      <c r="M181" s="113"/>
      <c r="N181" s="404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s="381" customFormat="1" ht="12.75">
      <c r="A182" s="369"/>
      <c r="B182" s="370"/>
      <c r="C182" s="371"/>
      <c r="D182" s="372"/>
      <c r="E182" s="373"/>
      <c r="F182" s="374"/>
      <c r="G182" s="375"/>
      <c r="H182" s="376"/>
      <c r="I182" s="377"/>
      <c r="J182" s="375"/>
      <c r="K182" s="378"/>
      <c r="L182" s="379"/>
      <c r="M182" s="369"/>
      <c r="N182" s="380"/>
      <c r="S182"/>
      <c r="T182"/>
      <c r="U182"/>
      <c r="V182"/>
      <c r="W182"/>
      <c r="X182"/>
      <c r="Y182"/>
      <c r="Z182"/>
      <c r="AA182"/>
      <c r="AB182"/>
      <c r="AC182"/>
    </row>
    <row r="183" spans="1:16" s="4" customFormat="1" ht="15">
      <c r="A183" s="113"/>
      <c r="B183" s="219"/>
      <c r="C183" s="356" t="s">
        <v>202</v>
      </c>
      <c r="D183" s="249"/>
      <c r="E183" s="136"/>
      <c r="F183" s="137"/>
      <c r="G183" s="133"/>
      <c r="H183" s="138"/>
      <c r="I183" s="139"/>
      <c r="J183" s="133"/>
      <c r="K183" s="113"/>
      <c r="L183" s="134"/>
      <c r="M183" s="113"/>
      <c r="N183" s="393"/>
      <c r="O183" s="394"/>
      <c r="P183" s="394"/>
    </row>
    <row r="184" spans="1:16" s="4" customFormat="1" ht="12.75">
      <c r="A184" s="113"/>
      <c r="B184" s="219"/>
      <c r="C184" s="392" t="s">
        <v>203</v>
      </c>
      <c r="D184" s="249" t="s">
        <v>50</v>
      </c>
      <c r="E184" s="136">
        <v>1</v>
      </c>
      <c r="F184" s="137">
        <v>16800</v>
      </c>
      <c r="G184" s="133">
        <f>F184*E184</f>
        <v>16800</v>
      </c>
      <c r="H184" s="138"/>
      <c r="I184" s="139"/>
      <c r="J184" s="133">
        <f>I184*E184</f>
        <v>0</v>
      </c>
      <c r="K184" s="113"/>
      <c r="L184" s="134">
        <f>G184+J184</f>
        <v>16800</v>
      </c>
      <c r="M184" s="113"/>
      <c r="N184" s="393"/>
      <c r="O184" s="394"/>
      <c r="P184" s="394"/>
    </row>
    <row r="185" spans="1:16" s="4" customFormat="1" ht="12.75">
      <c r="A185" s="113"/>
      <c r="B185" s="219"/>
      <c r="C185" s="392"/>
      <c r="D185" s="249"/>
      <c r="E185" s="136"/>
      <c r="F185" s="137"/>
      <c r="G185" s="133"/>
      <c r="H185" s="138"/>
      <c r="I185" s="139"/>
      <c r="J185" s="133"/>
      <c r="K185" s="113"/>
      <c r="L185" s="134"/>
      <c r="M185" s="113"/>
      <c r="N185" s="393"/>
      <c r="O185" s="394"/>
      <c r="P185" s="394"/>
    </row>
    <row r="186" spans="1:16" s="4" customFormat="1" ht="12.75">
      <c r="A186" s="113"/>
      <c r="B186" s="219"/>
      <c r="C186" s="392" t="s">
        <v>210</v>
      </c>
      <c r="D186" s="249" t="s">
        <v>50</v>
      </c>
      <c r="E186" s="136">
        <v>1</v>
      </c>
      <c r="F186" s="374">
        <v>240</v>
      </c>
      <c r="G186" s="375">
        <f aca="true" t="shared" si="22" ref="G186:G192">F186*E186</f>
        <v>240</v>
      </c>
      <c r="H186" s="376"/>
      <c r="I186" s="377">
        <v>485</v>
      </c>
      <c r="J186" s="375">
        <f aca="true" t="shared" si="23" ref="J186:J192">I186*E186</f>
        <v>485</v>
      </c>
      <c r="K186" s="378"/>
      <c r="L186" s="379">
        <f aca="true" t="shared" si="24" ref="L186:L192">G186+J186</f>
        <v>725</v>
      </c>
      <c r="M186" s="113"/>
      <c r="N186" s="393"/>
      <c r="O186" s="394"/>
      <c r="P186" s="394"/>
    </row>
    <row r="187" spans="1:16" s="4" customFormat="1" ht="12.75">
      <c r="A187" s="113"/>
      <c r="B187" s="219"/>
      <c r="C187" s="392" t="s">
        <v>209</v>
      </c>
      <c r="D187" s="249" t="s">
        <v>50</v>
      </c>
      <c r="E187" s="136">
        <v>1</v>
      </c>
      <c r="F187" s="374">
        <v>240</v>
      </c>
      <c r="G187" s="375">
        <f t="shared" si="22"/>
        <v>240</v>
      </c>
      <c r="H187" s="376"/>
      <c r="I187" s="377">
        <v>7572</v>
      </c>
      <c r="J187" s="375">
        <f t="shared" si="23"/>
        <v>7572</v>
      </c>
      <c r="K187" s="378"/>
      <c r="L187" s="379">
        <f t="shared" si="24"/>
        <v>7812</v>
      </c>
      <c r="M187" s="113"/>
      <c r="N187" s="393"/>
      <c r="O187" s="394"/>
      <c r="P187" s="394"/>
    </row>
    <row r="188" spans="1:16" s="4" customFormat="1" ht="12.75">
      <c r="A188" s="113"/>
      <c r="B188" s="219"/>
      <c r="C188" s="392" t="s">
        <v>208</v>
      </c>
      <c r="D188" s="249" t="s">
        <v>50</v>
      </c>
      <c r="E188" s="136">
        <v>1</v>
      </c>
      <c r="F188" s="137">
        <v>200</v>
      </c>
      <c r="G188" s="133">
        <f t="shared" si="22"/>
        <v>200</v>
      </c>
      <c r="H188" s="138"/>
      <c r="I188" s="139">
        <v>1428</v>
      </c>
      <c r="J188" s="133">
        <f t="shared" si="23"/>
        <v>1428</v>
      </c>
      <c r="K188" s="113"/>
      <c r="L188" s="134">
        <f t="shared" si="24"/>
        <v>1628</v>
      </c>
      <c r="M188" s="113"/>
      <c r="N188" s="393"/>
      <c r="O188" s="394"/>
      <c r="P188" s="394"/>
    </row>
    <row r="189" spans="1:29" s="399" customFormat="1" ht="12.75">
      <c r="A189" s="378"/>
      <c r="B189" s="396"/>
      <c r="C189" s="397" t="s">
        <v>207</v>
      </c>
      <c r="D189" s="372" t="s">
        <v>50</v>
      </c>
      <c r="E189" s="373">
        <v>1</v>
      </c>
      <c r="F189" s="374">
        <v>6400</v>
      </c>
      <c r="G189" s="375">
        <f t="shared" si="22"/>
        <v>6400</v>
      </c>
      <c r="H189" s="376"/>
      <c r="I189" s="377">
        <v>7880</v>
      </c>
      <c r="J189" s="375">
        <f t="shared" si="23"/>
        <v>7880</v>
      </c>
      <c r="K189" s="378"/>
      <c r="L189" s="379">
        <f t="shared" si="24"/>
        <v>14280</v>
      </c>
      <c r="M189" s="378"/>
      <c r="N189" s="398"/>
      <c r="S189" s="400"/>
      <c r="T189" s="400"/>
      <c r="U189" s="400"/>
      <c r="V189" s="400"/>
      <c r="W189" s="400"/>
      <c r="X189" s="400"/>
      <c r="Y189" s="400"/>
      <c r="Z189" s="400"/>
      <c r="AA189" s="400"/>
      <c r="AB189" s="400"/>
      <c r="AC189" s="400"/>
    </row>
    <row r="190" spans="1:16" s="4" customFormat="1" ht="12.75">
      <c r="A190" s="113"/>
      <c r="B190" s="219"/>
      <c r="C190" s="392" t="s">
        <v>206</v>
      </c>
      <c r="D190" s="249" t="s">
        <v>50</v>
      </c>
      <c r="E190" s="136">
        <v>1</v>
      </c>
      <c r="F190" s="137">
        <v>1200</v>
      </c>
      <c r="G190" s="133">
        <f t="shared" si="22"/>
        <v>1200</v>
      </c>
      <c r="H190" s="138"/>
      <c r="I190" s="139">
        <v>1478</v>
      </c>
      <c r="J190" s="133">
        <f t="shared" si="23"/>
        <v>1478</v>
      </c>
      <c r="K190" s="113"/>
      <c r="L190" s="134">
        <f t="shared" si="24"/>
        <v>2678</v>
      </c>
      <c r="M190" s="113"/>
      <c r="N190" s="393"/>
      <c r="O190" s="394"/>
      <c r="P190" s="394"/>
    </row>
    <row r="191" spans="1:29" s="381" customFormat="1" ht="12.75">
      <c r="A191" s="369"/>
      <c r="B191" s="370"/>
      <c r="C191" s="395" t="s">
        <v>204</v>
      </c>
      <c r="D191" s="372" t="s">
        <v>50</v>
      </c>
      <c r="E191" s="373">
        <v>1</v>
      </c>
      <c r="F191" s="374">
        <v>4200</v>
      </c>
      <c r="G191" s="133">
        <f t="shared" si="22"/>
        <v>4200</v>
      </c>
      <c r="H191" s="138"/>
      <c r="I191" s="139"/>
      <c r="J191" s="133">
        <f t="shared" si="23"/>
        <v>0</v>
      </c>
      <c r="K191" s="113"/>
      <c r="L191" s="134">
        <f t="shared" si="24"/>
        <v>4200</v>
      </c>
      <c r="M191" s="369"/>
      <c r="N191" s="380"/>
      <c r="S191"/>
      <c r="T191"/>
      <c r="U191"/>
      <c r="V191"/>
      <c r="W191"/>
      <c r="X191"/>
      <c r="Y191"/>
      <c r="Z191"/>
      <c r="AA191"/>
      <c r="AB191"/>
      <c r="AC191"/>
    </row>
    <row r="192" spans="1:29" s="381" customFormat="1" ht="12.75">
      <c r="A192" s="369"/>
      <c r="B192" s="370"/>
      <c r="C192" s="395" t="s">
        <v>205</v>
      </c>
      <c r="D192" s="372" t="s">
        <v>50</v>
      </c>
      <c r="E192" s="373">
        <v>1</v>
      </c>
      <c r="F192" s="374">
        <v>18000</v>
      </c>
      <c r="G192" s="133">
        <f t="shared" si="22"/>
        <v>18000</v>
      </c>
      <c r="H192" s="138"/>
      <c r="I192" s="139"/>
      <c r="J192" s="133">
        <f t="shared" si="23"/>
        <v>0</v>
      </c>
      <c r="K192" s="113"/>
      <c r="L192" s="134">
        <f t="shared" si="24"/>
        <v>18000</v>
      </c>
      <c r="M192" s="369"/>
      <c r="N192" s="380"/>
      <c r="S192"/>
      <c r="T192"/>
      <c r="U192"/>
      <c r="V192"/>
      <c r="W192"/>
      <c r="X192"/>
      <c r="Y192"/>
      <c r="Z192"/>
      <c r="AA192"/>
      <c r="AB192"/>
      <c r="AC192"/>
    </row>
    <row r="193" spans="1:29" s="381" customFormat="1" ht="12.75">
      <c r="A193" s="369"/>
      <c r="B193" s="370"/>
      <c r="C193" s="371"/>
      <c r="D193" s="372"/>
      <c r="E193" s="373"/>
      <c r="F193" s="374"/>
      <c r="G193" s="375"/>
      <c r="H193" s="376"/>
      <c r="I193" s="377"/>
      <c r="J193" s="375"/>
      <c r="K193" s="378"/>
      <c r="L193" s="379"/>
      <c r="M193" s="369"/>
      <c r="N193" s="380"/>
      <c r="S193"/>
      <c r="T193"/>
      <c r="U193"/>
      <c r="V193"/>
      <c r="W193"/>
      <c r="X193"/>
      <c r="Y193"/>
      <c r="Z193"/>
      <c r="AA193"/>
      <c r="AB193"/>
      <c r="AC193"/>
    </row>
    <row r="194" spans="1:29" s="6" customFormat="1" ht="12.75">
      <c r="A194" s="140"/>
      <c r="B194" s="144"/>
      <c r="C194" s="148"/>
      <c r="D194" s="250"/>
      <c r="E194" s="128"/>
      <c r="F194" s="129"/>
      <c r="G194" s="130"/>
      <c r="H194" s="131"/>
      <c r="I194" s="132"/>
      <c r="J194" s="133"/>
      <c r="K194" s="140"/>
      <c r="L194" s="134"/>
      <c r="M194" s="140"/>
      <c r="N194" s="18"/>
      <c r="S194"/>
      <c r="T194"/>
      <c r="U194"/>
      <c r="V194"/>
      <c r="W194"/>
      <c r="X194"/>
      <c r="Y194"/>
      <c r="Z194"/>
      <c r="AA194"/>
      <c r="AB194"/>
      <c r="AC194"/>
    </row>
    <row r="195" spans="2:29" s="254" customFormat="1" ht="19.5" thickBot="1">
      <c r="B195" s="265"/>
      <c r="C195" s="501" t="s">
        <v>136</v>
      </c>
      <c r="D195" s="502"/>
      <c r="E195" s="503"/>
      <c r="F195" s="256" t="s">
        <v>48</v>
      </c>
      <c r="G195" s="257">
        <f>SUM(G8:G194)</f>
        <v>1979470.7999999998</v>
      </c>
      <c r="H195" s="266"/>
      <c r="I195" s="267" t="s">
        <v>48</v>
      </c>
      <c r="J195" s="257">
        <f>SUM(J8:J194)</f>
        <v>425633.5299999999</v>
      </c>
      <c r="L195" s="268">
        <f>SUM(L8:L194)</f>
        <v>2405104.33</v>
      </c>
      <c r="N195" s="269"/>
      <c r="O195" s="19"/>
      <c r="P195" s="19"/>
      <c r="S195"/>
      <c r="T195"/>
      <c r="U195"/>
      <c r="V195"/>
      <c r="W195"/>
      <c r="X195"/>
      <c r="Y195"/>
      <c r="Z195"/>
      <c r="AA195"/>
      <c r="AB195"/>
      <c r="AC195"/>
    </row>
    <row r="196" spans="1:29" s="7" customFormat="1" ht="15.75">
      <c r="A196" s="125"/>
      <c r="B196" s="352"/>
      <c r="C196" s="140"/>
      <c r="D196" s="218"/>
      <c r="E196" s="140"/>
      <c r="F196" s="140"/>
      <c r="G196" s="140"/>
      <c r="H196" s="140"/>
      <c r="I196" s="140"/>
      <c r="J196" s="140"/>
      <c r="K196" s="125"/>
      <c r="L196" s="138"/>
      <c r="M196" s="125"/>
      <c r="R196" s="24"/>
      <c r="S196"/>
      <c r="T196"/>
      <c r="U196"/>
      <c r="V196"/>
      <c r="W196"/>
      <c r="X196"/>
      <c r="Y196"/>
      <c r="Z196"/>
      <c r="AA196"/>
      <c r="AB196"/>
      <c r="AC196"/>
    </row>
    <row r="197" spans="12:18" ht="12.75">
      <c r="L197" s="9"/>
      <c r="O197" s="5"/>
      <c r="P197" s="5"/>
      <c r="Q197" s="5"/>
      <c r="R197" s="5"/>
    </row>
    <row r="198" spans="12:18" ht="12.75">
      <c r="L198" s="9"/>
      <c r="O198" s="5"/>
      <c r="P198" s="5"/>
      <c r="Q198" s="5"/>
      <c r="R198" s="5"/>
    </row>
    <row r="199" spans="15:18" ht="12.75">
      <c r="O199" s="5"/>
      <c r="P199" s="5"/>
      <c r="Q199" s="5"/>
      <c r="R199" s="5"/>
    </row>
    <row r="200" spans="15:18" ht="12.75">
      <c r="O200" s="28"/>
      <c r="P200" s="29"/>
      <c r="Q200" s="5"/>
      <c r="R200" s="5"/>
    </row>
    <row r="201" spans="15:18" ht="12.75">
      <c r="O201" s="28"/>
      <c r="P201" s="29"/>
      <c r="Q201" s="5"/>
      <c r="R201" s="5"/>
    </row>
    <row r="202" spans="15:18" ht="12.75">
      <c r="O202" s="28"/>
      <c r="P202" s="29"/>
      <c r="Q202" s="5"/>
      <c r="R202" s="5"/>
    </row>
    <row r="203" spans="15:18" ht="12.75">
      <c r="O203" s="5"/>
      <c r="P203" s="5"/>
      <c r="Q203" s="5"/>
      <c r="R203" s="5"/>
    </row>
    <row r="204" spans="15:18" ht="12.75">
      <c r="O204" s="5"/>
      <c r="P204" s="5"/>
      <c r="Q204" s="5"/>
      <c r="R204" s="5"/>
    </row>
    <row r="205" spans="15:18" ht="12.75">
      <c r="O205" s="5"/>
      <c r="P205" s="5"/>
      <c r="Q205" s="5"/>
      <c r="R205" s="5"/>
    </row>
    <row r="206" spans="15:18" ht="12.75">
      <c r="O206" s="5"/>
      <c r="P206" s="5"/>
      <c r="Q206" s="5"/>
      <c r="R206" s="5"/>
    </row>
    <row r="207" spans="15:18" ht="12.75">
      <c r="O207" s="5"/>
      <c r="P207" s="5"/>
      <c r="Q207" s="5"/>
      <c r="R207" s="5"/>
    </row>
    <row r="208" spans="15:18" ht="12.75">
      <c r="O208" s="5"/>
      <c r="P208" s="5"/>
      <c r="Q208" s="5"/>
      <c r="R208" s="5"/>
    </row>
  </sheetData>
  <sheetProtection/>
  <mergeCells count="7">
    <mergeCell ref="C195:E195"/>
    <mergeCell ref="F6:G6"/>
    <mergeCell ref="I6:J6"/>
    <mergeCell ref="N130:O130"/>
    <mergeCell ref="N137:O137"/>
    <mergeCell ref="N10:O10"/>
    <mergeCell ref="N11:O11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7" r:id="rId1"/>
  <headerFooter>
    <oddFooter>&amp;C&amp;"-,Obyčejné"Stránka &amp;P z &amp;N</oddFooter>
  </headerFooter>
  <rowBreaks count="5" manualBreakCount="5">
    <brk id="36" max="11" man="1"/>
    <brk id="75" max="11" man="1"/>
    <brk id="112" max="11" man="1"/>
    <brk id="151" max="11" man="1"/>
    <brk id="19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130" zoomScaleNormal="85" zoomScaleSheetLayoutView="130" zoomScalePageLayoutView="25" workbookViewId="0" topLeftCell="A1">
      <selection activeCell="G16" sqref="G16"/>
    </sheetView>
  </sheetViews>
  <sheetFormatPr defaultColWidth="9.33203125" defaultRowHeight="12.75"/>
  <cols>
    <col min="1" max="1" width="2.33203125" style="0" customWidth="1"/>
    <col min="2" max="2" width="6.83203125" style="0" customWidth="1"/>
    <col min="3" max="3" width="100.83203125" style="0" customWidth="1"/>
    <col min="4" max="4" width="5.83203125" style="251" customWidth="1"/>
    <col min="5" max="5" width="9.83203125" style="9" customWidth="1"/>
    <col min="6" max="6" width="12.83203125" style="0" customWidth="1"/>
    <col min="7" max="7" width="14.83203125" style="0" customWidth="1"/>
    <col min="8" max="8" width="3.16015625" style="0" customWidth="1"/>
    <col min="9" max="9" width="12.5" style="0" customWidth="1"/>
    <col min="10" max="10" width="12.66015625" style="0" customWidth="1"/>
    <col min="11" max="11" width="15.16015625" style="0" bestFit="1" customWidth="1"/>
    <col min="12" max="12" width="4" style="0" customWidth="1"/>
    <col min="13" max="13" width="14.5" style="0" bestFit="1" customWidth="1"/>
    <col min="14" max="14" width="18" style="0" customWidth="1"/>
    <col min="16" max="16" width="19.83203125" style="0" customWidth="1"/>
    <col min="18" max="18" width="14.66015625" style="0" bestFit="1" customWidth="1"/>
  </cols>
  <sheetData>
    <row r="1" spans="1:13" s="277" customFormat="1" ht="27" customHeight="1">
      <c r="A1" s="274"/>
      <c r="C1" s="270" t="str">
        <f>'KRYCÍ LIST'!D3</f>
        <v>VÝMĚNA ZDROJE TEPLA V OBJEKTU
 ZŠ a MŠ MLADÁ VOŽICE</v>
      </c>
      <c r="D1" s="275"/>
      <c r="E1" s="271"/>
      <c r="F1" s="271"/>
      <c r="G1" s="276"/>
      <c r="H1" s="274"/>
      <c r="I1" s="274"/>
      <c r="J1" s="274"/>
      <c r="K1" s="274"/>
      <c r="L1" s="270"/>
      <c r="M1" s="271"/>
    </row>
    <row r="2" spans="1:13" s="285" customFormat="1" ht="18.75">
      <c r="A2" s="280"/>
      <c r="B2" s="281"/>
      <c r="C2" s="282"/>
      <c r="D2" s="283"/>
      <c r="E2" s="282"/>
      <c r="F2" s="282"/>
      <c r="G2" s="284"/>
      <c r="H2" s="280"/>
      <c r="I2" s="280"/>
      <c r="J2" s="280"/>
      <c r="K2" s="280"/>
      <c r="L2" s="281"/>
      <c r="M2" s="282"/>
    </row>
    <row r="3" spans="1:13" s="277" customFormat="1" ht="21" customHeight="1">
      <c r="A3" s="274"/>
      <c r="B3" s="272" t="str">
        <f>'KRYCÍ LIST'!B5</f>
        <v> </v>
      </c>
      <c r="C3" s="273" t="str">
        <f>REKAPITULACE!D1</f>
        <v>VÝMĚNA ZDROJE TEPLA - UT</v>
      </c>
      <c r="D3" s="275"/>
      <c r="E3" s="271"/>
      <c r="F3" s="271"/>
      <c r="G3" s="271"/>
      <c r="H3" s="274"/>
      <c r="I3" s="274"/>
      <c r="J3" s="274"/>
      <c r="K3" s="274"/>
      <c r="L3" s="272"/>
      <c r="M3" s="294"/>
    </row>
    <row r="4" spans="1:13" s="285" customFormat="1" ht="19.5" thickBot="1">
      <c r="A4" s="280"/>
      <c r="B4" s="281"/>
      <c r="C4" s="282"/>
      <c r="D4" s="283"/>
      <c r="E4" s="282"/>
      <c r="F4" s="282"/>
      <c r="G4" s="282"/>
      <c r="H4" s="280"/>
      <c r="I4" s="280"/>
      <c r="J4" s="280"/>
      <c r="K4" s="280"/>
      <c r="L4" s="281"/>
      <c r="M4" s="282"/>
    </row>
    <row r="5" spans="1:13" s="279" customFormat="1" ht="21.75" customHeight="1" thickBot="1">
      <c r="A5" s="271"/>
      <c r="B5" s="254"/>
      <c r="C5" s="291" t="s">
        <v>139</v>
      </c>
      <c r="D5" s="275"/>
      <c r="E5" s="271"/>
      <c r="F5" s="271"/>
      <c r="G5" s="295"/>
      <c r="H5" s="275"/>
      <c r="I5" s="271"/>
      <c r="J5" s="271"/>
      <c r="K5" s="271"/>
      <c r="L5" s="271"/>
      <c r="M5" s="271"/>
    </row>
    <row r="6" spans="1:18" s="1" customFormat="1" ht="15" customHeight="1" thickBot="1">
      <c r="A6" s="113"/>
      <c r="B6" s="117"/>
      <c r="C6" s="12"/>
      <c r="D6" s="247"/>
      <c r="E6" s="10"/>
      <c r="F6" s="507" t="s">
        <v>68</v>
      </c>
      <c r="G6" s="508"/>
      <c r="H6" s="206"/>
      <c r="I6" s="113"/>
      <c r="J6" s="207"/>
      <c r="K6" s="207"/>
      <c r="L6" s="208"/>
      <c r="M6" s="207"/>
      <c r="N6" s="44"/>
      <c r="O6" s="25"/>
      <c r="P6" s="45"/>
      <c r="Q6" s="6"/>
      <c r="R6" s="6"/>
    </row>
    <row r="7" spans="1:18" s="1" customFormat="1" ht="13.5" thickBot="1">
      <c r="A7" s="113"/>
      <c r="B7" s="118" t="s">
        <v>93</v>
      </c>
      <c r="C7" s="119" t="s">
        <v>39</v>
      </c>
      <c r="D7" s="119" t="s">
        <v>90</v>
      </c>
      <c r="E7" s="120" t="s">
        <v>91</v>
      </c>
      <c r="F7" s="121" t="s">
        <v>92</v>
      </c>
      <c r="G7" s="122" t="s">
        <v>94</v>
      </c>
      <c r="H7" s="206"/>
      <c r="I7" s="114"/>
      <c r="J7" s="209"/>
      <c r="K7" s="210"/>
      <c r="L7" s="210"/>
      <c r="M7" s="209"/>
      <c r="N7" s="43"/>
      <c r="O7" s="25"/>
      <c r="P7" s="46"/>
      <c r="Q7" s="6"/>
      <c r="R7" s="6"/>
    </row>
    <row r="8" spans="1:18" s="1" customFormat="1" ht="12.75">
      <c r="A8" s="113"/>
      <c r="B8" s="211"/>
      <c r="C8" s="212"/>
      <c r="D8" s="252"/>
      <c r="E8" s="213"/>
      <c r="F8" s="214"/>
      <c r="G8" s="215"/>
      <c r="H8" s="206"/>
      <c r="I8" s="114"/>
      <c r="J8" s="131"/>
      <c r="K8" s="131"/>
      <c r="L8" s="131"/>
      <c r="M8" s="131"/>
      <c r="N8" s="16"/>
      <c r="O8" s="25"/>
      <c r="P8" s="38"/>
      <c r="Q8" s="6"/>
      <c r="R8" s="42"/>
    </row>
    <row r="9" spans="1:18" s="8" customFormat="1" ht="12.75">
      <c r="A9" s="143"/>
      <c r="B9" s="126"/>
      <c r="C9" s="135" t="s">
        <v>104</v>
      </c>
      <c r="D9" s="249" t="s">
        <v>40</v>
      </c>
      <c r="E9" s="220">
        <v>16</v>
      </c>
      <c r="F9" s="358">
        <v>23</v>
      </c>
      <c r="G9" s="133">
        <f>F9*E9</f>
        <v>368</v>
      </c>
      <c r="H9" s="217"/>
      <c r="I9" s="143"/>
      <c r="J9" s="131"/>
      <c r="K9" s="131"/>
      <c r="L9" s="131"/>
      <c r="M9" s="131"/>
      <c r="N9" s="16"/>
      <c r="O9" s="31"/>
      <c r="P9" s="16"/>
      <c r="R9" s="42"/>
    </row>
    <row r="10" spans="1:18" s="6" customFormat="1" ht="12.75">
      <c r="A10" s="140"/>
      <c r="B10" s="126"/>
      <c r="C10" s="135" t="s">
        <v>105</v>
      </c>
      <c r="D10" s="249" t="s">
        <v>40</v>
      </c>
      <c r="E10" s="220">
        <v>25</v>
      </c>
      <c r="F10" s="358">
        <v>36</v>
      </c>
      <c r="G10" s="133">
        <f>F10*E10</f>
        <v>900</v>
      </c>
      <c r="H10" s="218"/>
      <c r="I10" s="143"/>
      <c r="J10" s="131"/>
      <c r="K10" s="131"/>
      <c r="L10" s="131"/>
      <c r="M10" s="131"/>
      <c r="N10" s="16"/>
      <c r="O10" s="25"/>
      <c r="P10" s="16"/>
      <c r="R10" s="42"/>
    </row>
    <row r="11" spans="1:18" s="6" customFormat="1" ht="12.75">
      <c r="A11" s="140"/>
      <c r="B11" s="126"/>
      <c r="C11" s="135" t="s">
        <v>106</v>
      </c>
      <c r="D11" s="249" t="s">
        <v>40</v>
      </c>
      <c r="E11" s="220">
        <v>10</v>
      </c>
      <c r="F11" s="358">
        <v>50</v>
      </c>
      <c r="G11" s="133">
        <f>F11*E11</f>
        <v>500</v>
      </c>
      <c r="H11" s="218"/>
      <c r="I11" s="143"/>
      <c r="J11" s="131"/>
      <c r="K11" s="131"/>
      <c r="L11" s="131"/>
      <c r="M11" s="131"/>
      <c r="N11" s="16"/>
      <c r="O11" s="25"/>
      <c r="P11" s="16"/>
      <c r="R11" s="42"/>
    </row>
    <row r="12" spans="1:18" s="6" customFormat="1" ht="12.75">
      <c r="A12" s="140"/>
      <c r="B12" s="126"/>
      <c r="C12" s="127"/>
      <c r="D12" s="248"/>
      <c r="E12" s="220"/>
      <c r="F12" s="216"/>
      <c r="G12" s="133"/>
      <c r="H12" s="218"/>
      <c r="I12" s="143"/>
      <c r="J12" s="131"/>
      <c r="K12" s="131"/>
      <c r="L12" s="131"/>
      <c r="M12" s="131"/>
      <c r="N12" s="16"/>
      <c r="O12" s="25"/>
      <c r="P12" s="16"/>
      <c r="R12" s="42"/>
    </row>
    <row r="13" spans="1:18" s="4" customFormat="1" ht="12.75">
      <c r="A13" s="113"/>
      <c r="B13" s="219"/>
      <c r="C13" s="135" t="s">
        <v>103</v>
      </c>
      <c r="D13" s="249" t="s">
        <v>41</v>
      </c>
      <c r="E13" s="220">
        <v>3</v>
      </c>
      <c r="F13" s="358">
        <v>184</v>
      </c>
      <c r="G13" s="133">
        <f>F13*E13</f>
        <v>552</v>
      </c>
      <c r="H13" s="206"/>
      <c r="I13" s="114"/>
      <c r="J13" s="138"/>
      <c r="K13" s="138"/>
      <c r="L13" s="138"/>
      <c r="M13" s="138"/>
      <c r="N13" s="359"/>
      <c r="O13" s="50"/>
      <c r="P13" s="359"/>
      <c r="R13" s="346"/>
    </row>
    <row r="14" spans="1:18" s="4" customFormat="1" ht="12.75">
      <c r="A14" s="113"/>
      <c r="B14" s="219"/>
      <c r="C14" s="135" t="s">
        <v>102</v>
      </c>
      <c r="D14" s="249" t="s">
        <v>41</v>
      </c>
      <c r="E14" s="220">
        <v>3</v>
      </c>
      <c r="F14" s="358">
        <v>239</v>
      </c>
      <c r="G14" s="133">
        <f>F14*E14</f>
        <v>717</v>
      </c>
      <c r="H14" s="206"/>
      <c r="I14" s="114"/>
      <c r="J14" s="138"/>
      <c r="K14" s="138"/>
      <c r="L14" s="138"/>
      <c r="M14" s="138"/>
      <c r="N14" s="359"/>
      <c r="O14" s="50"/>
      <c r="P14" s="359"/>
      <c r="R14" s="346"/>
    </row>
    <row r="15" spans="1:18" s="4" customFormat="1" ht="12.75">
      <c r="A15" s="113"/>
      <c r="B15" s="219"/>
      <c r="C15" s="135"/>
      <c r="D15" s="249"/>
      <c r="E15" s="220"/>
      <c r="F15" s="221"/>
      <c r="G15" s="133"/>
      <c r="H15" s="206"/>
      <c r="I15" s="114"/>
      <c r="J15" s="138"/>
      <c r="K15" s="138"/>
      <c r="L15" s="138"/>
      <c r="M15" s="138"/>
      <c r="N15" s="359"/>
      <c r="O15" s="50"/>
      <c r="P15" s="359"/>
      <c r="R15" s="346"/>
    </row>
    <row r="16" spans="2:18" s="254" customFormat="1" ht="19.5" thickBot="1">
      <c r="B16" s="255"/>
      <c r="C16" s="501" t="s">
        <v>140</v>
      </c>
      <c r="D16" s="502"/>
      <c r="E16" s="503"/>
      <c r="F16" s="256" t="s">
        <v>48</v>
      </c>
      <c r="G16" s="257">
        <f>SUM(G8:G15)</f>
        <v>3037</v>
      </c>
      <c r="H16" s="258"/>
      <c r="I16" s="259"/>
      <c r="J16" s="260"/>
      <c r="K16" s="260"/>
      <c r="L16" s="260"/>
      <c r="M16" s="260"/>
      <c r="N16" s="261"/>
      <c r="O16" s="262"/>
      <c r="P16" s="261"/>
      <c r="R16" s="263"/>
    </row>
    <row r="17" spans="1:16" s="7" customFormat="1" ht="15.75">
      <c r="A17" s="125"/>
      <c r="B17" s="149"/>
      <c r="C17" s="140"/>
      <c r="D17" s="218"/>
      <c r="E17" s="140"/>
      <c r="F17" s="140"/>
      <c r="G17" s="140"/>
      <c r="H17" s="125"/>
      <c r="I17" s="125"/>
      <c r="J17" s="222"/>
      <c r="K17" s="222"/>
      <c r="L17" s="223"/>
      <c r="M17" s="224"/>
      <c r="N17" s="47"/>
      <c r="O17" s="47"/>
      <c r="P17" s="47"/>
    </row>
    <row r="18" spans="1:16" ht="12.75">
      <c r="A18" s="60"/>
      <c r="B18" s="60"/>
      <c r="C18" s="60"/>
      <c r="D18" s="253"/>
      <c r="E18" s="60"/>
      <c r="F18" s="60"/>
      <c r="G18" s="60"/>
      <c r="H18" s="60"/>
      <c r="I18" s="60"/>
      <c r="J18" s="225"/>
      <c r="K18" s="225"/>
      <c r="L18" s="225"/>
      <c r="M18" s="225"/>
      <c r="N18" s="48"/>
      <c r="O18" s="48"/>
      <c r="P18" s="48"/>
    </row>
    <row r="19" spans="1:13" ht="12.75">
      <c r="A19" s="60"/>
      <c r="B19" s="60"/>
      <c r="C19" s="60"/>
      <c r="D19" s="253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2.75">
      <c r="A20" s="60"/>
      <c r="B20" s="60"/>
      <c r="C20" s="60"/>
      <c r="D20" s="253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2.75">
      <c r="A21" s="60"/>
      <c r="B21" s="60"/>
      <c r="C21" s="60"/>
      <c r="D21" s="253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2.75">
      <c r="A22" s="60"/>
      <c r="B22" s="60"/>
      <c r="C22" s="60"/>
      <c r="D22" s="253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2.75">
      <c r="A23" s="60"/>
      <c r="B23" s="60"/>
      <c r="C23" s="60"/>
      <c r="D23" s="253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2.75">
      <c r="A24" s="60"/>
      <c r="B24" s="60"/>
      <c r="C24" s="60"/>
      <c r="D24" s="253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2.75">
      <c r="A25" s="60"/>
      <c r="B25" s="60"/>
      <c r="C25" s="60"/>
      <c r="D25" s="253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2.75">
      <c r="A26" s="60"/>
      <c r="B26" s="60"/>
      <c r="C26" s="60"/>
      <c r="D26" s="253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2.75">
      <c r="A27" s="60"/>
      <c r="B27" s="60"/>
      <c r="C27" s="60"/>
      <c r="D27" s="253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2.75">
      <c r="A28" s="60"/>
      <c r="B28" s="60"/>
      <c r="C28" s="60"/>
      <c r="D28" s="253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2.75">
      <c r="A29" s="60"/>
      <c r="B29" s="60"/>
      <c r="C29" s="60"/>
      <c r="D29" s="253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2.75">
      <c r="A30" s="60"/>
      <c r="B30" s="60"/>
      <c r="C30" s="60"/>
      <c r="D30" s="253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2.75">
      <c r="A31" s="60"/>
      <c r="B31" s="60"/>
      <c r="C31" s="60"/>
      <c r="D31" s="253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2.75">
      <c r="A32" s="60"/>
      <c r="B32" s="60"/>
      <c r="C32" s="60"/>
      <c r="D32" s="253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2.75">
      <c r="A33" s="60"/>
      <c r="B33" s="60"/>
      <c r="C33" s="60"/>
      <c r="D33" s="253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2.75">
      <c r="A34" s="60"/>
      <c r="B34" s="60"/>
      <c r="C34" s="60"/>
      <c r="D34" s="253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2.75">
      <c r="A35" s="60"/>
      <c r="B35" s="60"/>
      <c r="C35" s="60"/>
      <c r="D35" s="253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2.75">
      <c r="A36" s="60"/>
      <c r="B36" s="60"/>
      <c r="C36" s="60"/>
      <c r="D36" s="253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>
      <c r="A37" s="60"/>
      <c r="B37" s="60"/>
      <c r="C37" s="60"/>
      <c r="D37" s="253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2.75">
      <c r="A38" s="60"/>
      <c r="B38" s="60"/>
      <c r="C38" s="60"/>
      <c r="D38" s="253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2.75">
      <c r="A39" s="60"/>
      <c r="B39" s="60"/>
      <c r="C39" s="60"/>
      <c r="D39" s="253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>
      <c r="A40" s="60"/>
      <c r="B40" s="60"/>
      <c r="C40" s="60"/>
      <c r="D40" s="253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>
      <c r="A41" s="60"/>
      <c r="B41" s="60"/>
      <c r="C41" s="60"/>
      <c r="D41" s="253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2.75">
      <c r="A42" s="60"/>
      <c r="B42" s="60"/>
      <c r="C42" s="60"/>
      <c r="D42" s="253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2.75">
      <c r="A43" s="60"/>
      <c r="B43" s="60"/>
      <c r="C43" s="60"/>
      <c r="D43" s="253"/>
      <c r="E43" s="60"/>
      <c r="F43" s="60"/>
      <c r="G43" s="60"/>
      <c r="H43" s="60"/>
      <c r="I43" s="60"/>
      <c r="J43" s="60"/>
      <c r="K43" s="60"/>
      <c r="L43" s="60"/>
      <c r="M43" s="60"/>
    </row>
  </sheetData>
  <sheetProtection/>
  <mergeCells count="2">
    <mergeCell ref="C16:E16"/>
    <mergeCell ref="F6:G6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3" r:id="rId1"/>
  <headerFooter>
    <oddFooter>&amp;C&amp;"-,Obyčejné"Stránka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130" zoomScaleNormal="70" zoomScaleSheetLayoutView="130" zoomScalePageLayoutView="25" workbookViewId="0" topLeftCell="A19">
      <selection activeCell="F12" sqref="F12"/>
    </sheetView>
  </sheetViews>
  <sheetFormatPr defaultColWidth="9.33203125" defaultRowHeight="12.75"/>
  <cols>
    <col min="1" max="1" width="2.33203125" style="0" customWidth="1"/>
    <col min="2" max="2" width="6.83203125" style="0" customWidth="1"/>
    <col min="3" max="3" width="100.83203125" style="0" customWidth="1"/>
    <col min="4" max="4" width="5.83203125" style="251" customWidth="1"/>
    <col min="5" max="5" width="9.83203125" style="9" customWidth="1"/>
    <col min="6" max="6" width="12.83203125" style="0" customWidth="1"/>
    <col min="7" max="7" width="14.83203125" style="0" customWidth="1"/>
    <col min="8" max="8" width="2.16015625" style="0" customWidth="1"/>
    <col min="9" max="9" width="13.66015625" style="0" customWidth="1"/>
    <col min="10" max="10" width="12.5" style="0" customWidth="1"/>
    <col min="11" max="11" width="12.66015625" style="0" customWidth="1"/>
    <col min="12" max="12" width="3.5" style="0" customWidth="1"/>
    <col min="13" max="13" width="14.5" style="0" bestFit="1" customWidth="1"/>
    <col min="14" max="14" width="15.16015625" style="0" bestFit="1" customWidth="1"/>
    <col min="15" max="15" width="3.33203125" style="0" customWidth="1"/>
    <col min="16" max="16" width="15.16015625" style="0" bestFit="1" customWidth="1"/>
  </cols>
  <sheetData>
    <row r="1" spans="1:14" s="277" customFormat="1" ht="27" customHeight="1">
      <c r="A1" s="274"/>
      <c r="C1" s="270" t="str">
        <f>'KRYCÍ LIST'!D3</f>
        <v>VÝMĚNA ZDROJE TEPLA V OBJEKTU
 ZŠ a MŠ MLADÁ VOŽICE</v>
      </c>
      <c r="D1" s="275"/>
      <c r="E1" s="271"/>
      <c r="F1" s="271"/>
      <c r="G1" s="276"/>
      <c r="H1" s="276"/>
      <c r="I1" s="274"/>
      <c r="J1" s="274"/>
      <c r="K1" s="274"/>
      <c r="L1" s="274"/>
      <c r="M1" s="270"/>
      <c r="N1" s="271"/>
    </row>
    <row r="2" spans="1:14" s="285" customFormat="1" ht="18.75">
      <c r="A2" s="280"/>
      <c r="B2" s="281"/>
      <c r="C2" s="282"/>
      <c r="D2" s="283"/>
      <c r="E2" s="282"/>
      <c r="F2" s="282"/>
      <c r="G2" s="284"/>
      <c r="H2" s="284"/>
      <c r="I2" s="280"/>
      <c r="J2" s="280"/>
      <c r="K2" s="280"/>
      <c r="L2" s="280"/>
      <c r="M2" s="281"/>
      <c r="N2" s="282"/>
    </row>
    <row r="3" spans="1:14" s="277" customFormat="1" ht="21" customHeight="1">
      <c r="A3" s="274"/>
      <c r="B3" s="272" t="str">
        <f>'KRYCÍ LIST'!B5</f>
        <v> </v>
      </c>
      <c r="C3" s="273" t="str">
        <f>REKAPITULACE!D1</f>
        <v>VÝMĚNA ZDROJE TEPLA - UT</v>
      </c>
      <c r="D3" s="275"/>
      <c r="E3" s="271"/>
      <c r="F3" s="271"/>
      <c r="G3" s="271"/>
      <c r="H3" s="271"/>
      <c r="I3" s="274"/>
      <c r="J3" s="274"/>
      <c r="K3" s="274"/>
      <c r="L3" s="274"/>
      <c r="M3" s="272"/>
      <c r="N3" s="294"/>
    </row>
    <row r="4" spans="1:14" s="285" customFormat="1" ht="19.5" thickBot="1">
      <c r="A4" s="280"/>
      <c r="B4" s="281"/>
      <c r="C4" s="282"/>
      <c r="D4" s="283"/>
      <c r="E4" s="282"/>
      <c r="F4" s="282"/>
      <c r="G4" s="282"/>
      <c r="H4" s="282"/>
      <c r="I4" s="280"/>
      <c r="J4" s="280"/>
      <c r="K4" s="280"/>
      <c r="L4" s="280"/>
      <c r="M4" s="281"/>
      <c r="N4" s="282"/>
    </row>
    <row r="5" spans="1:14" s="279" customFormat="1" ht="21.75" customHeight="1" thickBot="1">
      <c r="A5" s="271"/>
      <c r="B5" s="254"/>
      <c r="C5" s="291" t="s">
        <v>138</v>
      </c>
      <c r="D5" s="275"/>
      <c r="E5" s="271"/>
      <c r="F5" s="271"/>
      <c r="G5" s="295"/>
      <c r="H5" s="295"/>
      <c r="I5" s="275"/>
      <c r="J5" s="271"/>
      <c r="K5" s="271"/>
      <c r="L5" s="271"/>
      <c r="M5" s="271"/>
      <c r="N5" s="271"/>
    </row>
    <row r="6" spans="1:19" s="7" customFormat="1" ht="15" customHeight="1" thickBot="1">
      <c r="A6" s="125"/>
      <c r="B6" s="150"/>
      <c r="C6" s="114"/>
      <c r="D6" s="206"/>
      <c r="E6" s="113"/>
      <c r="F6" s="507" t="s">
        <v>68</v>
      </c>
      <c r="G6" s="508"/>
      <c r="H6" s="115"/>
      <c r="I6" s="125"/>
      <c r="J6" s="226"/>
      <c r="K6" s="226"/>
      <c r="L6" s="226"/>
      <c r="M6" s="226"/>
      <c r="N6" s="226"/>
      <c r="O6" s="39"/>
      <c r="P6" s="39"/>
      <c r="Q6" s="40"/>
      <c r="R6" s="40"/>
      <c r="S6" s="40"/>
    </row>
    <row r="7" spans="1:19" s="6" customFormat="1" ht="14.25" customHeight="1" thickBot="1">
      <c r="A7" s="140"/>
      <c r="B7" s="118" t="s">
        <v>93</v>
      </c>
      <c r="C7" s="119" t="s">
        <v>39</v>
      </c>
      <c r="D7" s="119" t="s">
        <v>90</v>
      </c>
      <c r="E7" s="120" t="s">
        <v>91</v>
      </c>
      <c r="F7" s="121" t="s">
        <v>92</v>
      </c>
      <c r="G7" s="122" t="s">
        <v>94</v>
      </c>
      <c r="H7" s="123"/>
      <c r="I7" s="218"/>
      <c r="J7" s="226"/>
      <c r="K7" s="226"/>
      <c r="L7" s="226"/>
      <c r="M7" s="226"/>
      <c r="N7" s="226"/>
      <c r="O7" s="39"/>
      <c r="P7" s="39"/>
      <c r="Q7" s="40"/>
      <c r="R7" s="40"/>
      <c r="S7" s="40"/>
    </row>
    <row r="8" spans="1:19" s="6" customFormat="1" ht="12.75">
      <c r="A8" s="140"/>
      <c r="B8" s="126"/>
      <c r="C8" s="342" t="s">
        <v>113</v>
      </c>
      <c r="D8" s="248"/>
      <c r="E8" s="128"/>
      <c r="F8" s="129"/>
      <c r="G8" s="130"/>
      <c r="H8" s="131"/>
      <c r="I8" s="218"/>
      <c r="J8" s="228"/>
      <c r="K8" s="228"/>
      <c r="L8" s="228"/>
      <c r="M8" s="228"/>
      <c r="N8" s="228"/>
      <c r="O8" s="41"/>
      <c r="P8" s="41"/>
      <c r="Q8" s="40"/>
      <c r="R8" s="42"/>
      <c r="S8" s="40"/>
    </row>
    <row r="9" spans="1:19" s="6" customFormat="1" ht="12.75">
      <c r="A9" s="140"/>
      <c r="B9" s="126"/>
      <c r="C9" s="342" t="s">
        <v>114</v>
      </c>
      <c r="D9" s="249"/>
      <c r="E9" s="128"/>
      <c r="F9" s="129"/>
      <c r="G9" s="130"/>
      <c r="H9" s="131"/>
      <c r="I9" s="218"/>
      <c r="J9" s="228"/>
      <c r="K9" s="228"/>
      <c r="L9" s="228"/>
      <c r="M9" s="228"/>
      <c r="N9" s="228"/>
      <c r="O9" s="41"/>
      <c r="P9" s="41"/>
      <c r="Q9" s="40"/>
      <c r="R9" s="42"/>
      <c r="S9" s="40"/>
    </row>
    <row r="10" spans="1:19" s="6" customFormat="1" ht="12.75">
      <c r="A10" s="140"/>
      <c r="B10" s="126"/>
      <c r="C10" s="135" t="s">
        <v>127</v>
      </c>
      <c r="D10" s="249" t="s">
        <v>40</v>
      </c>
      <c r="E10" s="136">
        <v>7</v>
      </c>
      <c r="F10" s="137">
        <v>1154</v>
      </c>
      <c r="G10" s="133">
        <f>F10*E10</f>
        <v>8078</v>
      </c>
      <c r="H10" s="138"/>
      <c r="I10" s="218"/>
      <c r="J10" s="228"/>
      <c r="K10" s="228"/>
      <c r="L10" s="228"/>
      <c r="M10" s="228"/>
      <c r="N10" s="228"/>
      <c r="O10" s="41"/>
      <c r="P10" s="41"/>
      <c r="Q10" s="40"/>
      <c r="R10" s="42"/>
      <c r="S10" s="40"/>
    </row>
    <row r="11" spans="1:19" s="6" customFormat="1" ht="12.75">
      <c r="A11" s="140"/>
      <c r="B11" s="126"/>
      <c r="C11" s="135" t="s">
        <v>126</v>
      </c>
      <c r="D11" s="249" t="s">
        <v>40</v>
      </c>
      <c r="E11" s="136">
        <v>6</v>
      </c>
      <c r="F11" s="137">
        <v>804</v>
      </c>
      <c r="G11" s="133">
        <f>F11*E11</f>
        <v>4824</v>
      </c>
      <c r="H11" s="138"/>
      <c r="I11" s="218"/>
      <c r="J11" s="228"/>
      <c r="K11" s="228"/>
      <c r="L11" s="228"/>
      <c r="M11" s="228"/>
      <c r="N11" s="228"/>
      <c r="O11" s="41"/>
      <c r="P11" s="41"/>
      <c r="Q11" s="40"/>
      <c r="R11" s="42"/>
      <c r="S11" s="40"/>
    </row>
    <row r="12" spans="1:19" s="6" customFormat="1" ht="12.75">
      <c r="A12" s="140"/>
      <c r="B12" s="126"/>
      <c r="C12" s="135" t="s">
        <v>128</v>
      </c>
      <c r="D12" s="249" t="s">
        <v>40</v>
      </c>
      <c r="E12" s="136">
        <v>4</v>
      </c>
      <c r="F12" s="137">
        <v>261</v>
      </c>
      <c r="G12" s="133">
        <f>F12*E12</f>
        <v>1044</v>
      </c>
      <c r="H12" s="138"/>
      <c r="I12" s="218"/>
      <c r="J12" s="228"/>
      <c r="K12" s="228"/>
      <c r="L12" s="228"/>
      <c r="M12" s="228"/>
      <c r="N12" s="228"/>
      <c r="O12" s="41"/>
      <c r="P12" s="41"/>
      <c r="Q12" s="40"/>
      <c r="R12" s="42"/>
      <c r="S12" s="40"/>
    </row>
    <row r="13" spans="1:19" s="6" customFormat="1" ht="12.75">
      <c r="A13" s="140"/>
      <c r="B13" s="126"/>
      <c r="C13" s="127"/>
      <c r="D13" s="248"/>
      <c r="E13" s="128"/>
      <c r="F13" s="129"/>
      <c r="G13" s="133"/>
      <c r="H13" s="138"/>
      <c r="I13" s="218"/>
      <c r="J13" s="228"/>
      <c r="K13" s="228"/>
      <c r="L13" s="228"/>
      <c r="M13" s="228"/>
      <c r="N13" s="228"/>
      <c r="O13" s="41"/>
      <c r="P13" s="41"/>
      <c r="Q13" s="40"/>
      <c r="R13" s="42"/>
      <c r="S13" s="40"/>
    </row>
    <row r="14" spans="1:19" s="4" customFormat="1" ht="12.75">
      <c r="A14" s="113"/>
      <c r="B14" s="219"/>
      <c r="C14" s="342" t="s">
        <v>119</v>
      </c>
      <c r="D14" s="249"/>
      <c r="E14" s="136"/>
      <c r="F14" s="137"/>
      <c r="G14" s="133"/>
      <c r="H14" s="138"/>
      <c r="I14" s="206"/>
      <c r="J14" s="343"/>
      <c r="K14" s="343"/>
      <c r="L14" s="343"/>
      <c r="M14" s="343"/>
      <c r="N14" s="343"/>
      <c r="O14" s="344"/>
      <c r="P14" s="344"/>
      <c r="Q14" s="345"/>
      <c r="R14" s="346"/>
      <c r="S14" s="345"/>
    </row>
    <row r="15" spans="1:19" s="6" customFormat="1" ht="12.75">
      <c r="A15" s="140"/>
      <c r="B15" s="126"/>
      <c r="C15" s="135" t="s">
        <v>125</v>
      </c>
      <c r="D15" s="249" t="s">
        <v>40</v>
      </c>
      <c r="E15" s="136">
        <v>10</v>
      </c>
      <c r="F15" s="137">
        <v>1296</v>
      </c>
      <c r="G15" s="133">
        <f aca="true" t="shared" si="0" ref="G15:G21">F15*E15</f>
        <v>12960</v>
      </c>
      <c r="H15" s="138"/>
      <c r="I15" s="218"/>
      <c r="J15" s="228"/>
      <c r="K15" s="228"/>
      <c r="L15" s="228"/>
      <c r="M15" s="228"/>
      <c r="N15" s="228"/>
      <c r="O15" s="41"/>
      <c r="P15" s="41"/>
      <c r="Q15" s="40"/>
      <c r="R15" s="42"/>
      <c r="S15" s="40"/>
    </row>
    <row r="16" spans="1:19" s="6" customFormat="1" ht="12.75">
      <c r="A16" s="140"/>
      <c r="B16" s="126"/>
      <c r="C16" s="135" t="s">
        <v>126</v>
      </c>
      <c r="D16" s="249" t="s">
        <v>40</v>
      </c>
      <c r="E16" s="136">
        <v>6</v>
      </c>
      <c r="F16" s="137">
        <v>804</v>
      </c>
      <c r="G16" s="133">
        <f t="shared" si="0"/>
        <v>4824</v>
      </c>
      <c r="H16" s="138"/>
      <c r="I16" s="218"/>
      <c r="J16" s="228"/>
      <c r="K16" s="228"/>
      <c r="L16" s="228"/>
      <c r="M16" s="228"/>
      <c r="N16" s="228"/>
      <c r="O16" s="41"/>
      <c r="P16" s="41"/>
      <c r="Q16" s="40"/>
      <c r="R16" s="42"/>
      <c r="S16" s="40"/>
    </row>
    <row r="17" spans="1:19" s="6" customFormat="1" ht="12.75">
      <c r="A17" s="140"/>
      <c r="B17" s="126"/>
      <c r="C17" s="135" t="s">
        <v>132</v>
      </c>
      <c r="D17" s="249" t="s">
        <v>40</v>
      </c>
      <c r="E17" s="136">
        <v>9</v>
      </c>
      <c r="F17" s="137">
        <v>482</v>
      </c>
      <c r="G17" s="133">
        <f t="shared" si="0"/>
        <v>4338</v>
      </c>
      <c r="H17" s="138"/>
      <c r="I17" s="218"/>
      <c r="J17" s="228"/>
      <c r="K17" s="228"/>
      <c r="L17" s="228"/>
      <c r="M17" s="228"/>
      <c r="N17" s="228"/>
      <c r="O17" s="41"/>
      <c r="P17" s="41"/>
      <c r="Q17" s="40"/>
      <c r="R17" s="42"/>
      <c r="S17" s="40"/>
    </row>
    <row r="18" spans="1:19" s="6" customFormat="1" ht="12.75">
      <c r="A18" s="140"/>
      <c r="B18" s="126"/>
      <c r="C18" s="135" t="s">
        <v>133</v>
      </c>
      <c r="D18" s="249" t="s">
        <v>40</v>
      </c>
      <c r="E18" s="136">
        <v>6</v>
      </c>
      <c r="F18" s="137">
        <v>369</v>
      </c>
      <c r="G18" s="133">
        <f t="shared" si="0"/>
        <v>2214</v>
      </c>
      <c r="H18" s="138"/>
      <c r="I18" s="218"/>
      <c r="J18" s="228"/>
      <c r="K18" s="228"/>
      <c r="L18" s="228"/>
      <c r="M18" s="228"/>
      <c r="N18" s="228"/>
      <c r="O18" s="41"/>
      <c r="P18" s="41"/>
      <c r="Q18" s="40"/>
      <c r="R18" s="42"/>
      <c r="S18" s="40"/>
    </row>
    <row r="19" spans="1:19" s="6" customFormat="1" ht="12.75">
      <c r="A19" s="140"/>
      <c r="B19" s="126"/>
      <c r="C19" s="135" t="s">
        <v>130</v>
      </c>
      <c r="D19" s="249" t="s">
        <v>40</v>
      </c>
      <c r="E19" s="136">
        <v>4</v>
      </c>
      <c r="F19" s="137">
        <v>332</v>
      </c>
      <c r="G19" s="133">
        <f t="shared" si="0"/>
        <v>1328</v>
      </c>
      <c r="H19" s="138"/>
      <c r="I19" s="218"/>
      <c r="J19" s="228"/>
      <c r="K19" s="228"/>
      <c r="L19" s="228"/>
      <c r="M19" s="228"/>
      <c r="N19" s="228"/>
      <c r="O19" s="41"/>
      <c r="P19" s="41"/>
      <c r="Q19" s="40"/>
      <c r="R19" s="42"/>
      <c r="S19" s="40"/>
    </row>
    <row r="20" spans="1:19" s="6" customFormat="1" ht="12.75">
      <c r="A20" s="140"/>
      <c r="B20" s="126"/>
      <c r="C20" s="135" t="s">
        <v>131</v>
      </c>
      <c r="D20" s="249" t="s">
        <v>40</v>
      </c>
      <c r="E20" s="136">
        <v>5</v>
      </c>
      <c r="F20" s="137">
        <v>269</v>
      </c>
      <c r="G20" s="133">
        <f t="shared" si="0"/>
        <v>1345</v>
      </c>
      <c r="H20" s="138"/>
      <c r="I20" s="218"/>
      <c r="J20" s="228"/>
      <c r="K20" s="228"/>
      <c r="L20" s="228"/>
      <c r="M20" s="228"/>
      <c r="N20" s="228"/>
      <c r="O20" s="41"/>
      <c r="P20" s="41"/>
      <c r="Q20" s="40"/>
      <c r="R20" s="42"/>
      <c r="S20" s="40"/>
    </row>
    <row r="21" spans="1:19" s="6" customFormat="1" ht="12.75">
      <c r="A21" s="140"/>
      <c r="B21" s="126"/>
      <c r="C21" s="135" t="s">
        <v>128</v>
      </c>
      <c r="D21" s="249" t="s">
        <v>40</v>
      </c>
      <c r="E21" s="136">
        <v>5</v>
      </c>
      <c r="F21" s="137">
        <v>261</v>
      </c>
      <c r="G21" s="133">
        <f t="shared" si="0"/>
        <v>1305</v>
      </c>
      <c r="H21" s="138"/>
      <c r="I21" s="218"/>
      <c r="J21" s="228"/>
      <c r="K21" s="228"/>
      <c r="L21" s="228"/>
      <c r="M21" s="228"/>
      <c r="N21" s="228"/>
      <c r="O21" s="41"/>
      <c r="P21" s="41"/>
      <c r="Q21" s="40"/>
      <c r="R21" s="42"/>
      <c r="S21" s="40"/>
    </row>
    <row r="22" spans="1:19" s="6" customFormat="1" ht="12.75">
      <c r="A22" s="140"/>
      <c r="B22" s="126"/>
      <c r="C22" s="135"/>
      <c r="D22" s="249"/>
      <c r="E22" s="128"/>
      <c r="F22" s="129"/>
      <c r="G22" s="133"/>
      <c r="H22" s="138"/>
      <c r="I22" s="218"/>
      <c r="J22" s="228"/>
      <c r="K22" s="228"/>
      <c r="L22" s="228"/>
      <c r="M22" s="228"/>
      <c r="N22" s="228"/>
      <c r="O22" s="41"/>
      <c r="P22" s="41"/>
      <c r="Q22" s="40"/>
      <c r="R22" s="42"/>
      <c r="S22" s="40"/>
    </row>
    <row r="23" spans="1:19" s="4" customFormat="1" ht="12.75">
      <c r="A23" s="113"/>
      <c r="B23" s="219"/>
      <c r="C23" s="342" t="s">
        <v>124</v>
      </c>
      <c r="D23" s="249"/>
      <c r="E23" s="136"/>
      <c r="F23" s="137"/>
      <c r="G23" s="133"/>
      <c r="H23" s="138"/>
      <c r="I23" s="206"/>
      <c r="J23" s="343"/>
      <c r="K23" s="343"/>
      <c r="L23" s="343"/>
      <c r="M23" s="343"/>
      <c r="N23" s="343"/>
      <c r="O23" s="344"/>
      <c r="P23" s="344"/>
      <c r="Q23" s="345"/>
      <c r="R23" s="346"/>
      <c r="S23" s="345"/>
    </row>
    <row r="24" spans="1:19" s="4" customFormat="1" ht="12.75">
      <c r="A24" s="113"/>
      <c r="B24" s="219"/>
      <c r="C24" s="135" t="s">
        <v>129</v>
      </c>
      <c r="D24" s="249" t="s">
        <v>50</v>
      </c>
      <c r="E24" s="136">
        <v>2</v>
      </c>
      <c r="F24" s="137">
        <v>5667</v>
      </c>
      <c r="G24" s="133">
        <f>F24*E24</f>
        <v>11334</v>
      </c>
      <c r="H24" s="138"/>
      <c r="I24" s="206"/>
      <c r="J24" s="343"/>
      <c r="K24" s="343"/>
      <c r="L24" s="343"/>
      <c r="M24" s="343"/>
      <c r="N24" s="343"/>
      <c r="O24" s="344"/>
      <c r="P24" s="344"/>
      <c r="Q24" s="345"/>
      <c r="R24" s="346"/>
      <c r="S24" s="345"/>
    </row>
    <row r="25" spans="1:19" s="6" customFormat="1" ht="12.75">
      <c r="A25" s="140"/>
      <c r="B25" s="126"/>
      <c r="C25" s="127"/>
      <c r="D25" s="248"/>
      <c r="E25" s="128"/>
      <c r="F25" s="129"/>
      <c r="G25" s="133"/>
      <c r="H25" s="138"/>
      <c r="I25" s="218"/>
      <c r="J25" s="228"/>
      <c r="K25" s="228"/>
      <c r="L25" s="228"/>
      <c r="M25" s="228"/>
      <c r="N25" s="228"/>
      <c r="O25" s="41"/>
      <c r="P25" s="41"/>
      <c r="Q25" s="40"/>
      <c r="R25" s="42"/>
      <c r="S25" s="40"/>
    </row>
    <row r="26" spans="1:19" s="4" customFormat="1" ht="12.75">
      <c r="A26" s="113"/>
      <c r="B26" s="219"/>
      <c r="C26" s="342" t="s">
        <v>115</v>
      </c>
      <c r="D26" s="249"/>
      <c r="E26" s="136"/>
      <c r="F26" s="137"/>
      <c r="G26" s="133"/>
      <c r="H26" s="138"/>
      <c r="I26" s="206"/>
      <c r="J26" s="343"/>
      <c r="K26" s="343"/>
      <c r="L26" s="343"/>
      <c r="M26" s="343"/>
      <c r="N26" s="343"/>
      <c r="O26" s="344"/>
      <c r="P26" s="344"/>
      <c r="Q26" s="345"/>
      <c r="R26" s="346"/>
      <c r="S26" s="345"/>
    </row>
    <row r="27" spans="1:19" s="4" customFormat="1" ht="12.75">
      <c r="A27" s="113"/>
      <c r="B27" s="219"/>
      <c r="C27" s="135" t="s">
        <v>121</v>
      </c>
      <c r="D27" s="249" t="s">
        <v>50</v>
      </c>
      <c r="E27" s="136">
        <v>1</v>
      </c>
      <c r="F27" s="137">
        <v>11057</v>
      </c>
      <c r="G27" s="133">
        <f>F27*E27</f>
        <v>11057</v>
      </c>
      <c r="H27" s="138"/>
      <c r="I27" s="206"/>
      <c r="J27" s="343"/>
      <c r="K27" s="343"/>
      <c r="L27" s="343"/>
      <c r="M27" s="343"/>
      <c r="N27" s="343"/>
      <c r="O27" s="344"/>
      <c r="P27" s="344"/>
      <c r="Q27" s="345"/>
      <c r="R27" s="346"/>
      <c r="S27" s="345"/>
    </row>
    <row r="28" spans="1:19" s="6" customFormat="1" ht="12.75">
      <c r="A28" s="140"/>
      <c r="B28" s="126"/>
      <c r="C28" s="127"/>
      <c r="D28" s="248"/>
      <c r="E28" s="128"/>
      <c r="F28" s="132"/>
      <c r="G28" s="133"/>
      <c r="H28" s="138"/>
      <c r="I28" s="218"/>
      <c r="J28" s="228"/>
      <c r="K28" s="228"/>
      <c r="L28" s="228"/>
      <c r="M28" s="228"/>
      <c r="N28" s="228"/>
      <c r="O28" s="41"/>
      <c r="P28" s="41"/>
      <c r="Q28" s="40"/>
      <c r="R28" s="42"/>
      <c r="S28" s="40"/>
    </row>
    <row r="29" spans="1:19" s="4" customFormat="1" ht="12.75">
      <c r="A29" s="113"/>
      <c r="B29" s="219"/>
      <c r="C29" s="342" t="s">
        <v>120</v>
      </c>
      <c r="D29" s="249"/>
      <c r="E29" s="136"/>
      <c r="F29" s="137"/>
      <c r="G29" s="133"/>
      <c r="H29" s="138"/>
      <c r="I29" s="206"/>
      <c r="J29" s="343"/>
      <c r="K29" s="343"/>
      <c r="L29" s="343"/>
      <c r="M29" s="343"/>
      <c r="N29" s="343"/>
      <c r="O29" s="344"/>
      <c r="P29" s="344"/>
      <c r="Q29" s="345"/>
      <c r="R29" s="346"/>
      <c r="S29" s="345"/>
    </row>
    <row r="30" spans="1:19" s="4" customFormat="1" ht="12.75">
      <c r="A30" s="113"/>
      <c r="B30" s="219"/>
      <c r="C30" s="135" t="s">
        <v>122</v>
      </c>
      <c r="D30" s="249" t="s">
        <v>50</v>
      </c>
      <c r="E30" s="136">
        <v>1</v>
      </c>
      <c r="F30" s="137">
        <v>8361</v>
      </c>
      <c r="G30" s="133">
        <f>F30*E30</f>
        <v>8361</v>
      </c>
      <c r="H30" s="138"/>
      <c r="I30" s="206"/>
      <c r="J30" s="343"/>
      <c r="K30" s="343"/>
      <c r="L30" s="343"/>
      <c r="M30" s="343"/>
      <c r="N30" s="343"/>
      <c r="O30" s="344"/>
      <c r="P30" s="344"/>
      <c r="Q30" s="345"/>
      <c r="R30" s="346"/>
      <c r="S30" s="345"/>
    </row>
    <row r="31" spans="1:19" s="6" customFormat="1" ht="12.75">
      <c r="A31" s="140"/>
      <c r="B31" s="126"/>
      <c r="C31" s="227"/>
      <c r="D31" s="248"/>
      <c r="E31" s="128"/>
      <c r="F31" s="132"/>
      <c r="G31" s="133"/>
      <c r="H31" s="138"/>
      <c r="I31" s="218"/>
      <c r="J31" s="228"/>
      <c r="K31" s="228"/>
      <c r="L31" s="228"/>
      <c r="M31" s="228"/>
      <c r="N31" s="228"/>
      <c r="O31" s="41"/>
      <c r="P31" s="41"/>
      <c r="Q31" s="40"/>
      <c r="R31" s="42"/>
      <c r="S31" s="40"/>
    </row>
    <row r="32" spans="1:19" s="6" customFormat="1" ht="12.75">
      <c r="A32" s="140"/>
      <c r="B32" s="126"/>
      <c r="C32" s="229" t="s">
        <v>123</v>
      </c>
      <c r="D32" s="249" t="s">
        <v>50</v>
      </c>
      <c r="E32" s="136">
        <v>1</v>
      </c>
      <c r="F32" s="139">
        <v>1667</v>
      </c>
      <c r="G32" s="133">
        <f>F32*E32</f>
        <v>1667</v>
      </c>
      <c r="H32" s="138"/>
      <c r="I32" s="218"/>
      <c r="J32" s="228"/>
      <c r="K32" s="228"/>
      <c r="L32" s="228"/>
      <c r="M32" s="228"/>
      <c r="N32" s="228"/>
      <c r="O32" s="41"/>
      <c r="P32" s="41"/>
      <c r="Q32" s="40"/>
      <c r="R32" s="42"/>
      <c r="S32" s="40"/>
    </row>
    <row r="33" spans="1:19" s="6" customFormat="1" ht="12.75">
      <c r="A33" s="140"/>
      <c r="B33" s="126"/>
      <c r="C33" s="230"/>
      <c r="D33" s="249"/>
      <c r="E33" s="136"/>
      <c r="F33" s="137"/>
      <c r="G33" s="133"/>
      <c r="H33" s="138"/>
      <c r="I33" s="218"/>
      <c r="J33" s="228"/>
      <c r="K33" s="228"/>
      <c r="L33" s="228"/>
      <c r="M33" s="228"/>
      <c r="N33" s="228"/>
      <c r="O33" s="41"/>
      <c r="P33" s="41"/>
      <c r="Q33" s="40"/>
      <c r="R33" s="42"/>
      <c r="S33" s="40"/>
    </row>
    <row r="34" spans="1:19" s="6" customFormat="1" ht="12.75">
      <c r="A34" s="140"/>
      <c r="B34" s="126"/>
      <c r="C34" s="135" t="s">
        <v>89</v>
      </c>
      <c r="D34" s="249" t="s">
        <v>41</v>
      </c>
      <c r="E34" s="231">
        <v>2</v>
      </c>
      <c r="F34" s="137">
        <v>1087</v>
      </c>
      <c r="G34" s="133">
        <f>F34*E34</f>
        <v>2174</v>
      </c>
      <c r="H34" s="138"/>
      <c r="I34" s="218"/>
      <c r="J34" s="228"/>
      <c r="K34" s="228"/>
      <c r="L34" s="228"/>
      <c r="M34" s="228"/>
      <c r="N34" s="228"/>
      <c r="O34" s="41"/>
      <c r="P34" s="41"/>
      <c r="Q34" s="40"/>
      <c r="R34" s="42"/>
      <c r="S34" s="40"/>
    </row>
    <row r="35" spans="1:19" s="6" customFormat="1" ht="13.5" thickBot="1">
      <c r="A35" s="140"/>
      <c r="B35" s="232"/>
      <c r="C35" s="233"/>
      <c r="D35" s="264"/>
      <c r="E35" s="234"/>
      <c r="F35" s="235"/>
      <c r="G35" s="236"/>
      <c r="H35" s="138"/>
      <c r="I35" s="218"/>
      <c r="J35" s="228"/>
      <c r="K35" s="228"/>
      <c r="L35" s="228"/>
      <c r="M35" s="228"/>
      <c r="N35" s="228"/>
      <c r="O35" s="41"/>
      <c r="P35" s="41"/>
      <c r="Q35" s="40"/>
      <c r="R35" s="42"/>
      <c r="S35" s="40"/>
    </row>
    <row r="36" spans="2:19" s="22" customFormat="1" ht="19.5" thickBot="1">
      <c r="B36" s="237"/>
      <c r="C36" s="509" t="s">
        <v>141</v>
      </c>
      <c r="D36" s="510"/>
      <c r="E36" s="511"/>
      <c r="F36" s="202" t="s">
        <v>48</v>
      </c>
      <c r="G36" s="203">
        <f>SUM(G8:G35)</f>
        <v>76853</v>
      </c>
      <c r="H36" s="238"/>
      <c r="I36" s="239"/>
      <c r="J36" s="228"/>
      <c r="K36" s="228"/>
      <c r="L36" s="228"/>
      <c r="M36" s="228"/>
      <c r="N36" s="228"/>
      <c r="O36" s="41"/>
      <c r="P36" s="41"/>
      <c r="Q36" s="40"/>
      <c r="R36" s="42"/>
      <c r="S36" s="40"/>
    </row>
    <row r="37" spans="1:19" ht="18.75" customHeight="1">
      <c r="A37" s="60"/>
      <c r="B37" s="60"/>
      <c r="C37" s="60"/>
      <c r="D37" s="253"/>
      <c r="E37" s="60"/>
      <c r="F37" s="60"/>
      <c r="G37" s="60"/>
      <c r="H37" s="60"/>
      <c r="I37" s="60"/>
      <c r="J37" s="240"/>
      <c r="K37" s="240"/>
      <c r="L37" s="240"/>
      <c r="M37" s="240"/>
      <c r="N37" s="240"/>
      <c r="O37" s="40"/>
      <c r="P37" s="40"/>
      <c r="Q37" s="40"/>
      <c r="R37" s="40"/>
      <c r="S37" s="40"/>
    </row>
    <row r="38" spans="1:19" ht="12.75">
      <c r="A38" s="60"/>
      <c r="B38" s="60"/>
      <c r="C38" s="60"/>
      <c r="D38" s="253"/>
      <c r="E38" s="60"/>
      <c r="F38" s="60"/>
      <c r="G38" s="60"/>
      <c r="H38" s="60"/>
      <c r="I38" s="60"/>
      <c r="J38" s="240"/>
      <c r="K38" s="240"/>
      <c r="L38" s="240"/>
      <c r="M38" s="240"/>
      <c r="N38" s="240"/>
      <c r="O38" s="40"/>
      <c r="P38" s="40"/>
      <c r="Q38" s="40"/>
      <c r="R38" s="40"/>
      <c r="S38" s="40"/>
    </row>
    <row r="39" spans="1:14" ht="12.75">
      <c r="A39" s="60"/>
      <c r="B39" s="60"/>
      <c r="C39" s="60"/>
      <c r="D39" s="253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5" ht="12.75">
      <c r="A40" s="60"/>
      <c r="B40" s="60"/>
      <c r="C40" s="60"/>
      <c r="D40" s="253"/>
      <c r="E40" s="60"/>
      <c r="F40" s="60"/>
      <c r="G40" s="60"/>
      <c r="H40" s="60"/>
      <c r="I40" s="60"/>
      <c r="J40" s="241"/>
      <c r="K40" s="242"/>
      <c r="L40" s="60"/>
      <c r="M40" s="60"/>
      <c r="N40" s="241"/>
      <c r="O40" s="13"/>
    </row>
    <row r="41" spans="1:15" ht="12.75">
      <c r="A41" s="60"/>
      <c r="B41" s="60"/>
      <c r="C41" s="60"/>
      <c r="D41" s="253"/>
      <c r="E41" s="60"/>
      <c r="F41" s="60"/>
      <c r="G41" s="60"/>
      <c r="H41" s="60"/>
      <c r="I41" s="60"/>
      <c r="J41" s="243"/>
      <c r="K41" s="242"/>
      <c r="L41" s="60"/>
      <c r="M41" s="60"/>
      <c r="N41" s="243"/>
      <c r="O41" s="13"/>
    </row>
    <row r="42" spans="1:15" ht="12.75">
      <c r="A42" s="60"/>
      <c r="B42" s="60"/>
      <c r="C42" s="60"/>
      <c r="D42" s="253"/>
      <c r="E42" s="60"/>
      <c r="F42" s="60"/>
      <c r="G42" s="60"/>
      <c r="H42" s="60"/>
      <c r="I42" s="60"/>
      <c r="J42" s="244"/>
      <c r="K42" s="242"/>
      <c r="L42" s="60"/>
      <c r="M42" s="60"/>
      <c r="N42" s="244"/>
      <c r="O42" s="13"/>
    </row>
    <row r="43" spans="1:14" ht="12.75">
      <c r="A43" s="60"/>
      <c r="B43" s="60"/>
      <c r="C43" s="60"/>
      <c r="D43" s="253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>
      <c r="A44" s="60"/>
      <c r="B44" s="60"/>
      <c r="C44" s="60"/>
      <c r="D44" s="253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>
      <c r="A45" s="60"/>
      <c r="B45" s="60"/>
      <c r="C45" s="60"/>
      <c r="D45" s="253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60"/>
      <c r="B46" s="60"/>
      <c r="C46" s="60"/>
      <c r="D46" s="253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60"/>
      <c r="B47" s="60"/>
      <c r="C47" s="60"/>
      <c r="D47" s="253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60"/>
      <c r="B48" s="60"/>
      <c r="C48" s="60"/>
      <c r="D48" s="253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60"/>
      <c r="B49" s="60"/>
      <c r="C49" s="60"/>
      <c r="D49" s="253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60"/>
      <c r="B50" s="60"/>
      <c r="C50" s="60"/>
      <c r="D50" s="253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60"/>
      <c r="B51" s="60"/>
      <c r="C51" s="60"/>
      <c r="D51" s="253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60"/>
      <c r="B52" s="60"/>
      <c r="C52" s="60"/>
      <c r="D52" s="253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0"/>
      <c r="B53" s="60"/>
      <c r="C53" s="60"/>
      <c r="D53" s="253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>
      <c r="A54" s="60"/>
      <c r="B54" s="60"/>
      <c r="C54" s="60"/>
      <c r="D54" s="253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253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253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>
      <c r="A57" s="60"/>
      <c r="B57" s="60"/>
      <c r="C57" s="60"/>
      <c r="D57" s="253"/>
      <c r="E57" s="60"/>
      <c r="F57" s="60"/>
      <c r="G57" s="60"/>
      <c r="H57" s="60"/>
      <c r="I57" s="60"/>
      <c r="J57" s="60"/>
      <c r="K57" s="60"/>
      <c r="L57" s="60"/>
      <c r="M57" s="60"/>
      <c r="N57" s="60"/>
    </row>
  </sheetData>
  <sheetProtection/>
  <mergeCells count="2">
    <mergeCell ref="C36:E36"/>
    <mergeCell ref="F6:G6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3" r:id="rId1"/>
  <headerFooter>
    <oddFooter>&amp;C&amp;"-,Obyčejné"Stránka &amp;P z &amp;N</oddFoot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Honza_HP</dc:creator>
  <cp:keywords/>
  <dc:description/>
  <cp:lastModifiedBy>Pc1</cp:lastModifiedBy>
  <cp:lastPrinted>2020-12-07T01:40:04Z</cp:lastPrinted>
  <dcterms:created xsi:type="dcterms:W3CDTF">2011-11-07T11:56:11Z</dcterms:created>
  <dcterms:modified xsi:type="dcterms:W3CDTF">2023-01-19T13:53:47Z</dcterms:modified>
  <cp:category/>
  <cp:version/>
  <cp:contentType/>
  <cp:contentStatus/>
</cp:coreProperties>
</file>